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75" windowHeight="5790" activeTab="1"/>
  </bookViews>
  <sheets>
    <sheet name="งบทดลอง (ก่อน)" sheetId="1" r:id="rId1"/>
    <sheet name="งบทดลอง (หลัง)" sheetId="2" r:id="rId2"/>
    <sheet name="รับ-จ่าย(จริง)" sheetId="3" r:id="rId3"/>
    <sheet name="รับ-จ่าย(รวมสำรอง)" sheetId="4" r:id="rId4"/>
    <sheet name="กระดาษทำการ" sheetId="5" r:id="rId5"/>
    <sheet name="แสดงฐานะการเงิน" sheetId="6" r:id="rId6"/>
    <sheet name="งบสะสม" sheetId="7" r:id="rId7"/>
    <sheet name="ทรัพย์สิน" sheetId="8" r:id="rId8"/>
    <sheet name="ทะเบียนทส" sheetId="9" r:id="rId9"/>
  </sheets>
  <externalReferences>
    <externalReference r:id="rId12"/>
    <externalReference r:id="rId13"/>
  </externalReferences>
  <definedNames>
    <definedName name="_xlfn.BAHTTEXT" hidden="1">#NAME?</definedName>
    <definedName name="_xlnm.Print_Area" localSheetId="8">'ทะเบียนทส'!$A:$IV</definedName>
    <definedName name="_xlnm.Print_Titles" localSheetId="4">'กระดาษทำการ'!$3:$5</definedName>
  </definedNames>
  <calcPr fullCalcOnLoad="1"/>
</workbook>
</file>

<file path=xl/sharedStrings.xml><?xml version="1.0" encoding="utf-8"?>
<sst xmlns="http://schemas.openxmlformats.org/spreadsheetml/2006/main" count="1911" uniqueCount="1025">
  <si>
    <t>เครื่องคอมพิวเตอร์ รายละเอียดต่อไปนี้</t>
  </si>
  <si>
    <t>โรงเรียนบ้าน</t>
  </si>
  <si>
    <t xml:space="preserve"> -Intel Celeron 2.66 GHZ </t>
  </si>
  <si>
    <t>แม่คือ</t>
  </si>
  <si>
    <t xml:space="preserve"> -King ston DDR-RAM 256 MB PC 3200</t>
  </si>
  <si>
    <t xml:space="preserve"> -Maxtor 40 GB 7200</t>
  </si>
  <si>
    <t xml:space="preserve"> -CD - ROM Samsung  52 x </t>
  </si>
  <si>
    <t xml:space="preserve"> -Sony 1.44 MB </t>
  </si>
  <si>
    <t xml:space="preserve"> -Intel Extreme Graphics 64 MB</t>
  </si>
  <si>
    <t xml:space="preserve"> -Sound Blaster compatible 5.1 channels</t>
  </si>
  <si>
    <t xml:space="preserve">on board </t>
  </si>
  <si>
    <t xml:space="preserve"> -AOC 17" Flat</t>
  </si>
  <si>
    <t xml:space="preserve"> -Ant 104 keys</t>
  </si>
  <si>
    <t xml:space="preserve"> -Fimex net scroll</t>
  </si>
  <si>
    <t xml:space="preserve"> -TS-128      280  Watts</t>
  </si>
  <si>
    <t xml:space="preserve"> -Simmax  56 kbps internal</t>
  </si>
  <si>
    <t xml:space="preserve"> -ATX 350 watts</t>
  </si>
  <si>
    <t xml:space="preserve"> -CD - RW  Samsung  52 x32x32 </t>
  </si>
  <si>
    <t>416-48-011</t>
  </si>
  <si>
    <t>รวมเป็นเงิน -หนึ่งแสนสองหมื่นสี่ร้อยบาทถ้วน-</t>
  </si>
  <si>
    <t>บัญชี</t>
  </si>
  <si>
    <t>ปรับปรุงสำรองรายรับ เข้าเงินสะสม</t>
  </si>
  <si>
    <t>ปรับปรุงรายจ่ายค้างจ่าย เข้าเงินสะสม</t>
  </si>
  <si>
    <t>ปรับปรุงสำรองรายรับ</t>
  </si>
  <si>
    <t>ปรับปรุงรายจ่ายค้าง</t>
  </si>
  <si>
    <t>รายละเอียดครุภัณฑ์ปีงบประมาณ 2549</t>
  </si>
  <si>
    <t>เครื่องพิมพ์ ฮิวเลทแพคการ์ด</t>
  </si>
  <si>
    <t>DESKJET 3845</t>
  </si>
  <si>
    <t>เครื่องคอมพิวเตอร์</t>
  </si>
  <si>
    <t>เครื่องปริ้นเตอร์</t>
  </si>
  <si>
    <t>ตู้เก็บเอกสารเหล็กบานเลื่อนกระจก</t>
  </si>
  <si>
    <t xml:space="preserve">ยี่ห้อ คิงสตาร์ ขนาด 40x115x85 </t>
  </si>
  <si>
    <t>บานกระจก 2 บาน มีชั้นวางปรับระดับได้</t>
  </si>
  <si>
    <t>พร้อมกุญแจล็อค</t>
  </si>
  <si>
    <t xml:space="preserve">เก้าอี้คอมพิวเตอร์ แบบมีล้อเลื่อน </t>
  </si>
  <si>
    <t>มีพนักพิงหนัง ยี่ห้อ ซุปเปอร์</t>
  </si>
  <si>
    <t>โต๊ะวางคอมพิวเตอร์ขนาด 120 ซม.</t>
  </si>
  <si>
    <t>ยี่ห้อ VC</t>
  </si>
  <si>
    <t>โต๊ะวางคอมพิวเตอร์</t>
  </si>
  <si>
    <t>โต๊ะทำงานเหล็ก ยี่ห้อ อีรีแกน พร้อมกระจก</t>
  </si>
  <si>
    <t>ขนาด 1,524 มม. กว้าง 762 มม. สูง 750 มม.</t>
  </si>
  <si>
    <t>ขนาด 914 มม. กว้าง 610 มม. สูง 750 มม.</t>
  </si>
  <si>
    <t xml:space="preserve">เครื่องปรับอากาศขนาด 12,736.65 BTU </t>
  </si>
  <si>
    <t>รุ่น MS/AC 12 ยี่ห้อ MISUSHITA</t>
  </si>
  <si>
    <t>(แบบแยกส่วนชนิดแขวน)</t>
  </si>
  <si>
    <t>รุ่น MI/AC 25 ยี่ห้อ MISUSHITA</t>
  </si>
  <si>
    <t>รุ่น MT600/AC 16 ยี่ห้อ MISUSHITA</t>
  </si>
  <si>
    <t xml:space="preserve">(Remote  Control) เบอร์ 5 ประหยัดไฟ </t>
  </si>
  <si>
    <t xml:space="preserve"> เครื่องปรับอากาศขนาด 26,103.85 BTU </t>
  </si>
  <si>
    <t xml:space="preserve"> เครื่องปรับอากาศขนาด 17,222.07 BTU </t>
  </si>
  <si>
    <t>พร้อมติดตั้งเครื่องปรับอากาศเก่า</t>
  </si>
  <si>
    <t>ตู้ควบคุมวงจรไฟฟ้า</t>
  </si>
  <si>
    <t>ตู้สาขาโทรศัพท์ขนาด 2 สายนอก 8 สายใน</t>
  </si>
  <si>
    <t>ชุดป้องกันกระแสเหนี่ยวนำทางสายโทรศัพท์</t>
  </si>
  <si>
    <t>2 วงจร ระบบเดลต้ากราวด์</t>
  </si>
  <si>
    <t>เครื่องโทรศัพท์โฟนนิค</t>
  </si>
  <si>
    <t>เครื่องปรับระดับแรงดันกระแสไฟฟ้า</t>
  </si>
  <si>
    <t>สเตบิไลเซอร์ 500 VA</t>
  </si>
  <si>
    <t>สว่านไฟฟ้าชนิดเจาะคอนกรีต ขนาด 1/2 นิ้ว</t>
  </si>
  <si>
    <t>แบบกระแทก ยี่ห้อ บอส</t>
  </si>
  <si>
    <t>ค่ามิเตอร์ไฟฟ้าในส่วนที่ขอเพิ่มขนาดมิเตอร์</t>
  </si>
  <si>
    <t>ไฟฟ้า จากมิเตอร์ 15 แอมป์ 1 เฟส</t>
  </si>
  <si>
    <t xml:space="preserve">เป็นมิเตอร์ขนาด 30 แอมป์ 3 เฟส </t>
  </si>
  <si>
    <t>จำนวน 1 เครื่อง</t>
  </si>
  <si>
    <t>เครื่องถ่ายเอกสารระบบดิจิตอล</t>
  </si>
  <si>
    <t>ยี่ห้อ Konica Minolta รุ่น bizhub-210</t>
  </si>
  <si>
    <t>พร้อมปริ้นเตอร์สแกนเนอร์</t>
  </si>
  <si>
    <t>ชุดกลับสำเนาอัติโนมัติ</t>
  </si>
  <si>
    <t>ชุดป้อนสำเนาอัตโนมัติ</t>
  </si>
  <si>
    <t>และตู้รองเครื่อง</t>
  </si>
  <si>
    <t xml:space="preserve"> - CPU P4 2.66 จิกะไบต์</t>
  </si>
  <si>
    <t xml:space="preserve"> - DDR RAM 512 MB</t>
  </si>
  <si>
    <t xml:space="preserve"> - HDD 80 GB</t>
  </si>
  <si>
    <t xml:space="preserve"> - VGA FS5200 MB TV-OUT</t>
  </si>
  <si>
    <t xml:space="preserve"> - DVD-ROM</t>
  </si>
  <si>
    <t xml:space="preserve"> - DVD-RW</t>
  </si>
  <si>
    <t xml:space="preserve"> - MONITOR LCD 17" PHILPS</t>
  </si>
  <si>
    <t xml:space="preserve"> - เครื่องสำรองไฟ 650 VA</t>
  </si>
  <si>
    <t xml:space="preserve"> - ลำโพง SAAT 82S</t>
  </si>
  <si>
    <t xml:space="preserve"> - Flash drive 128 MB</t>
  </si>
  <si>
    <t xml:space="preserve"> - เครื่องพิมพ์เลเซอร์ ยี่ห้อ SUMSUNG</t>
  </si>
  <si>
    <t>ยี่ห้อ HP DESKJET 1280</t>
  </si>
  <si>
    <t>ขนาด A3</t>
  </si>
  <si>
    <t>เครื่องปรับอากาศ ยี่ห้อ Saijo Denki</t>
  </si>
  <si>
    <t>และอุปกรณ์รวมติดตั้ง</t>
  </si>
  <si>
    <t>ขนาด 25,000 BTU แบบแยกชิ้นส่วน</t>
  </si>
  <si>
    <t xml:space="preserve"> - CD-ROM 52 X</t>
  </si>
  <si>
    <t xml:space="preserve"> - CD-RW COMBO</t>
  </si>
  <si>
    <t>โต๊ะทำงานเหล็ก พร้อมกระจก</t>
  </si>
  <si>
    <t xml:space="preserve"> ขนาด 1524X762X750 มม.</t>
  </si>
  <si>
    <t>เก้าอี้ทำงาน ขนาด 600X750X1,050 มม.</t>
  </si>
  <si>
    <t>สามารถปรับระดับได้ และมีที่พักแขน</t>
  </si>
  <si>
    <t>เก้าอี้ทำงาน ขนาด 560X580X800 มม.</t>
  </si>
  <si>
    <t>เก้าอี้พักคอย ขนาด 4 ที่นั่ง จำนวน 1 ชุด</t>
  </si>
  <si>
    <t>เก้าอี้พักคอย ขนาด 3 ที่นั่ง จำนวน 4 ชุด</t>
  </si>
  <si>
    <t>เก้าอี้ผู้มาติดต่อ เป็นขาเหล็ก ที่นั่งและพนักพิง</t>
  </si>
  <si>
    <t>เป็นเบาะนวม จำนวน 20 ตัว</t>
  </si>
  <si>
    <t>ตู้กระจกเลื่อน ขนาด 40 X 85 X 115 เซนติเมตร</t>
  </si>
  <si>
    <t>หน้าเลื่อนกระจก 2 บาน มีชั้นวางปรับระดับได้</t>
  </si>
  <si>
    <t>พร้อมกุญแจล็อค จำนวน 3 ใบ</t>
  </si>
  <si>
    <t>วิทยุเทป ซีดี ระบบ FM/AM พร้อมเทปตลับ</t>
  </si>
  <si>
    <t>และซีดี ระบบสเตอริโอ</t>
  </si>
  <si>
    <t>เครื่องขยายเสียง ขนาด 400 วัตต์ X 400 วัตต์</t>
  </si>
  <si>
    <t>Modify อุปกรณ์ยึดลำโพง (ขายึดลำโพง)</t>
  </si>
  <si>
    <t>ตู้ลำโพงขนาด 10 นิ้ว 300 วัตต์ แบบสองทาง</t>
  </si>
  <si>
    <t>ยี่ห้อ พร้อมค่าแรงและอุปกรณ์ติดตั้ง</t>
  </si>
  <si>
    <t xml:space="preserve"> แบบ ND 125D สีน้ำเงิน หมายเลขเครื่อง</t>
  </si>
  <si>
    <t>ND125E-0235703 เลขตัวถัง ND125-0235703</t>
  </si>
  <si>
    <t>อันดับ 01/N05737</t>
  </si>
  <si>
    <t xml:space="preserve"> Honda Dream รุ่น ND 125 D ขนาด 125 CC</t>
  </si>
  <si>
    <t>รถจักรยานยนต์  จำนวน 1 คัน ยี่ห้อ</t>
  </si>
  <si>
    <t>เครื่องตัดหญ้าแบบสะพาย ชนิดข้ออ่อน</t>
  </si>
  <si>
    <t xml:space="preserve">ยี่ห้อฮอนด้า 4 จังหวะ 1.5 แรงม้า </t>
  </si>
  <si>
    <t>มือเร่งไกปืน ไม่มีจานฟรี</t>
  </si>
  <si>
    <t xml:space="preserve">แบบ MSN 31BT1 </t>
  </si>
  <si>
    <t>หมายเลขเครื่อง 2322599 อันดับ 55/N00290</t>
  </si>
  <si>
    <t>เครื่องสูบน้ำ (ไดโว่) ขนาด 1.50 นิ้ว</t>
  </si>
  <si>
    <t>ยี่ห้อลัคกี้โปร</t>
  </si>
  <si>
    <t>เครื่องดับเพลิงชนิดผงเคมีแห้ง</t>
  </si>
  <si>
    <t>ขนาด 15 ปอนด์ จำนวน 10 เครื่อง</t>
  </si>
  <si>
    <t>081</t>
  </si>
  <si>
    <t>082</t>
  </si>
  <si>
    <t>083</t>
  </si>
  <si>
    <t>ลูกหนี้-ภาษีโรงเรือนและที่ดิน</t>
  </si>
  <si>
    <t>ลูกหนี้-ภาษีบำรุงท้องที่</t>
  </si>
  <si>
    <t>ลูกหนี้-ภาษีป้าย</t>
  </si>
  <si>
    <t>เก้าอี้ทำงานเจ้าหน้าที่คอมพิวเตอร์</t>
  </si>
  <si>
    <t>เป็นผ้าฝ้ายมีแขน แบบมีล้อเลื่อน มีพนักพิง</t>
  </si>
  <si>
    <t>ยี่ห้อ EPSON STYLUS C 45 สีดำ-ขาว</t>
  </si>
  <si>
    <t>เครื่องปริ้นเตอร์ Desk Ject</t>
  </si>
  <si>
    <t>โต๊ะวางคอมพิวเตอร์สีน้ำตาล ขนาด 120</t>
  </si>
  <si>
    <t>เครื่องคอมพิวเตอร์ PENTIUM 4 2.66 GHz</t>
  </si>
  <si>
    <t xml:space="preserve"> - MAINBOARD SUPPORT PENTIUM 4</t>
  </si>
  <si>
    <t xml:space="preserve"> - DRIVE 1.44 MB</t>
  </si>
  <si>
    <t xml:space="preserve"> - CD-RW , ลำโพง</t>
  </si>
  <si>
    <t xml:space="preserve"> - MODEM 56 KB, MOUSE, KEYBOARD</t>
  </si>
  <si>
    <t xml:space="preserve"> - จอ 17" LCD</t>
  </si>
  <si>
    <t xml:space="preserve"> - CASE ATX</t>
  </si>
  <si>
    <t xml:space="preserve"> - UPS เครื่องสำรองไฟ</t>
  </si>
  <si>
    <t>เก้าอี้รับแขก จำนวน 2 ตัว</t>
  </si>
  <si>
    <t>ขนาดไม่น้อยกว่า 55x55x115 ซม</t>
  </si>
  <si>
    <t>ขาพลาสติกหรือไฟเบอร์ 5 แฉก</t>
  </si>
  <si>
    <t>มีที่วางแขนทั้งสองข้าง</t>
  </si>
  <si>
    <t>สามารถปรับเอนได้</t>
  </si>
  <si>
    <t xml:space="preserve"> - เก้าอี้พนักพิงสูง จำนวน 2 ตัว</t>
  </si>
  <si>
    <t>บุด้วยหนังเทียมหรือผ้าฝ้าย</t>
  </si>
  <si>
    <t xml:space="preserve"> - เก้าอี้พนักพิงกลาง จำนวน 4 ตัว</t>
  </si>
  <si>
    <t>ขนาดไม่น้อยกว่า 50x55x90 ซม</t>
  </si>
  <si>
    <t xml:space="preserve"> - เก้าอี้พนักพิงต่ำ จำนวน 18 ตัว</t>
  </si>
  <si>
    <t>ขนาดไม่น้อยกว่า 45x45x80 ซม</t>
  </si>
  <si>
    <t xml:space="preserve"> - เก้าอี้รับแขก จำนวน 2 ตัว</t>
  </si>
  <si>
    <t>โครงคร่าวไม้จ้อย</t>
  </si>
  <si>
    <t>ปิดทับด้วยไม้อัดทั้งสองด้าน</t>
  </si>
  <si>
    <t>มีชั้นเก็บของไม่น้อยกว่า 6 ชั้น</t>
  </si>
  <si>
    <t>ชั้นล่างกว้างไม่น้อยกว่า 60 ซม</t>
  </si>
  <si>
    <t>ชั้นบนกว้างไม่น้อยกว่า 40 ซม</t>
  </si>
  <si>
    <t>มีบานประตู้ไม่น้อยกว่า 4 บาน พร้อมมือจับ</t>
  </si>
  <si>
    <t xml:space="preserve"> - ตู้เตี้ยเก็บเอกสาร และตู้ตั้งโต๊ะหมู่บูชา</t>
  </si>
  <si>
    <t>ขนาด 0.60x3x0.75 ม. ประกอบด้วย</t>
  </si>
  <si>
    <t xml:space="preserve"> - ตู้โชว์ จำนวน 1 ตู้ </t>
  </si>
  <si>
    <t>ขนาด 0.60 x 1.2 x2.3 ม. ประกอบด้วย</t>
  </si>
  <si>
    <t>ปิดทับด้วยแผ่นโฟเมก้า</t>
  </si>
  <si>
    <t>มีชั้นเก็บของไม่น้อยกว่า 2 ชั้น</t>
  </si>
  <si>
    <t>กว้างไม่น้อยกว่า 60 ซม</t>
  </si>
  <si>
    <t>สูงไม่น้อยกว่า 70 ซม.</t>
  </si>
  <si>
    <t>(ลงชื่อ)                                                                      ผู้รายงาน</t>
  </si>
  <si>
    <t>เหล็กดัดขนาดกว้าง 1.30 ม. ยาว 2.5 ม. จำนวน 10 ชุด</t>
  </si>
  <si>
    <t>เหล็กดัดขนาดกว้าง 1.30 ม. ยาว 2.5 ม. จำนวน 2 ชุด</t>
  </si>
  <si>
    <t>เหล็กดัดขนาดกว้าง 0.70 ม. ยาว 0.70 ม. จำนวน 4 ชุด</t>
  </si>
  <si>
    <t>ขนาดกว้าง 3.80 ม. สูง 2.30 ม. จำนวน 1 ชุด</t>
  </si>
  <si>
    <t>ประตู้ม้วนเหล็กแบบมือถือ</t>
  </si>
  <si>
    <t>ค่าติดตั้งระบบประปาและอุปกรณ์</t>
  </si>
  <si>
    <t xml:space="preserve"> - ค่าถังน้ำ แบบไฟเบอร์กลาส (พลาสติกเสริมแรง)</t>
  </si>
  <si>
    <t xml:space="preserve">   ขนาด 2,000 ล. จำนวน 2 ถัง</t>
  </si>
  <si>
    <t xml:space="preserve"> - ค่าเครื่องปั๊มน้ำ แบบอัตโนมัติ ขนาด 500 วัตต์</t>
  </si>
  <si>
    <t xml:space="preserve">   จำนวน1 เครื่อง</t>
  </si>
  <si>
    <t xml:space="preserve"> - งานระบบประปา มีมิเตอร์น้ำ </t>
  </si>
  <si>
    <t xml:space="preserve">   วาล์วเปิด-ปิดน้ำ 4 ตัว ลูกลอย 1 ตัว และท่อพีวีซี</t>
  </si>
  <si>
    <t xml:space="preserve">    ขนาด 3/4 - 1 นิ้ว และอุปกรณ์ข้อต่อ 1 ชุด</t>
  </si>
  <si>
    <t xml:space="preserve"> - งานระบบประปาจากวัดป่าแพ่งถึงอบต.แม่คือ</t>
  </si>
  <si>
    <t xml:space="preserve">ม่านปรับแสง PVC </t>
  </si>
  <si>
    <t>ขนาด 2.5 x 1.2 ม. จำนวน 25 ชุด</t>
  </si>
  <si>
    <t>ขนาด 1.60 x 1.2  ม. จำนวน 2 ชุด</t>
  </si>
  <si>
    <t>ม่านผ้า ขนาด 2.10 x 2  ม. จำนวน 2 ชุด</t>
  </si>
  <si>
    <t>บอร์ดทำเนียบ นายก+ประธานสภา+ปลัด อบต.</t>
  </si>
  <si>
    <t xml:space="preserve"> - ไม้โครงทำเป็นกรองแผง ขนาด 1.2x2.4x0.1 ม.</t>
  </si>
  <si>
    <t xml:space="preserve"> - ปิดทับด้วยไม้อัดยาง</t>
  </si>
  <si>
    <t xml:space="preserve"> - ปิดทับด้วยผ้ากำมะหยี่</t>
  </si>
  <si>
    <t xml:space="preserve"> - ด้านข้าง ซ้าย-ขวา ปิดทับด้วยคิ้ว 5 ลอน</t>
  </si>
  <si>
    <t xml:space="preserve"> - ด้านบน - ล่าง ปิดทับด้วยบัวตุ้มขนาด 7 ซม.</t>
  </si>
  <si>
    <t xml:space="preserve"> - ด้านบนติดลายฉลุ</t>
  </si>
  <si>
    <t xml:space="preserve"> - ขอบมุมด้านในติดคิ้วบัวเข้ามุมทั้งสี่ด้าน</t>
  </si>
  <si>
    <t xml:space="preserve"> - ทำป้ายไม้พร้อมเขียนชื่อและรายละเอียด</t>
  </si>
  <si>
    <t>บอร์ดประชาสัมพันธ์ จำนวน 1 บอร์ด</t>
  </si>
  <si>
    <t xml:space="preserve"> - ไม้โครงทำเป็นกรองแผง ขนาด 1.2x4x0.1 ม.</t>
  </si>
  <si>
    <t xml:space="preserve"> - ปิดทับด้วยไม้อัดยางและปิดทับด้วยไม้ชานอ้อย</t>
  </si>
  <si>
    <t xml:space="preserve"> - บุด้วยผ้ากำมะหยี่อีกชั้นหนึ่ง</t>
  </si>
  <si>
    <t xml:space="preserve"> - ด้านบน ล่าง ซ้าย ขวา ปิดทับด้วยขอบคิ้ว</t>
  </si>
  <si>
    <t xml:space="preserve"> - มีตัวเข้ามุมทั้ง 4 ด้าน</t>
  </si>
  <si>
    <t>1. ตกแต่งห้องประชุมสภาฯ</t>
  </si>
  <si>
    <t xml:space="preserve"> 1) เวที 2 ระดับ ขนาด 2.4x8 ม.</t>
  </si>
  <si>
    <t xml:space="preserve"> - ด้านป้ายชื่อบอร์ด</t>
  </si>
  <si>
    <t xml:space="preserve">     - ทำด้วยไม้บล็อคบอร์ด ทำเป็นกล่องสี่เหลี่ยม </t>
  </si>
  <si>
    <t>คล้ายกล่องกระดาษ</t>
  </si>
  <si>
    <t xml:space="preserve">    - ทำระยะห่างของช่องขนาด 50 x 50 ซม</t>
  </si>
  <si>
    <t xml:space="preserve">    - ทำเป็น 2 ระดับ 15 -30 ซม.</t>
  </si>
  <si>
    <t xml:space="preserve">    - ปิดทับด้วยไม้อัดยาง ขนาดความหนา</t>
  </si>
  <si>
    <t>ไม่น้อยกว่า 10 มม.</t>
  </si>
  <si>
    <t xml:space="preserve">    - ขอบด้านหน้า ปิดทับด้วยขอบคิ้ว พร้อมตกแต่ง</t>
  </si>
  <si>
    <t xml:space="preserve">    - ปูพรม</t>
  </si>
  <si>
    <t>ให้สวยงาน</t>
  </si>
  <si>
    <t xml:space="preserve"> 2) ปิดไม้อัดด้านหน้า 23.2 ตร.ม. </t>
  </si>
  <si>
    <t xml:space="preserve">     - โครงสร้าง ไม้จ้อยหรือไม้บล็อกบอร์ด</t>
  </si>
  <si>
    <t xml:space="preserve">     - ทำเป็นแผง เว้นระยะ 40 ซม.</t>
  </si>
  <si>
    <t xml:space="preserve">     - ปิดทับด้วยไม้อัดยาง ขนาดความหนา</t>
  </si>
  <si>
    <t>ไม่น้อยกว่า 4 ซม.</t>
  </si>
  <si>
    <t xml:space="preserve"> 3) บอร์ดด้านหน้า ขนาด 1.20 x 3.80 ม.</t>
  </si>
  <si>
    <t xml:space="preserve">  3.1) บอร์ด</t>
  </si>
  <si>
    <t xml:space="preserve">        - โครงสร้างไม้จ้อยหรือบล็อกบอร์ด</t>
  </si>
  <si>
    <t xml:space="preserve">        - ปิดทับด้วยไม้อัดยาง 8.8 ตร.ม.</t>
  </si>
  <si>
    <t xml:space="preserve">        - ปิดทับด้วยไม้ชานอ้อย 8.8 ตร.ม.</t>
  </si>
  <si>
    <t xml:space="preserve">        - ปิดทับด้วยผ้ากำมะหยี่ 8.8 ตร.ม. อีกชั้น</t>
  </si>
  <si>
    <t xml:space="preserve">        - ขอบด้าน บน-ล่าง มีขอบคิ้ว </t>
  </si>
  <si>
    <t xml:space="preserve">        (ขนาดความกว้างไม่น้อยกว่า 7 ซม.)</t>
  </si>
  <si>
    <t xml:space="preserve">       - ทำช่องเก็บจอโปรเจคเตอร์</t>
  </si>
  <si>
    <t xml:space="preserve">       - ขอบด้านข้าง ซ้าย - ขวา มีขอบคิ้ว</t>
  </si>
  <si>
    <t xml:space="preserve">        (ขนาดตามความกว้างไม่น้อยกว่า 4 ซม.)</t>
  </si>
  <si>
    <t xml:space="preserve">      - พร้อมตกแต่งให้ดูสวยงาม</t>
  </si>
  <si>
    <t xml:space="preserve">  3.2) ไวท์บอร์ด</t>
  </si>
  <si>
    <t xml:space="preserve"> - ทำเป็นแผง 2 ชั้น เว้นระยะไม้โครง 40x40 ซม/1 ช่อง</t>
  </si>
  <si>
    <t xml:space="preserve"> - ปิดทับด้วยโฟเมก้าสีขาว</t>
  </si>
  <si>
    <t xml:space="preserve"> 3.3) พระบรมฉายาลักษณ์</t>
  </si>
  <si>
    <t xml:space="preserve">      - รูปทั้งสองพระองค์ หุ้มด้วยกระจกหนา 1 หุน</t>
  </si>
  <si>
    <t xml:space="preserve">      - ปิดทับด้วยขอบคิ้ว โดยรอบ</t>
  </si>
  <si>
    <t>4) กรุผนัง 32 เมตร ประกอบด้วย</t>
  </si>
  <si>
    <t xml:space="preserve">    - โครงสร้าง ไม้จ้อยหรือบล็อกบอร์ด</t>
  </si>
  <si>
    <t xml:space="preserve">    - ปิดทับด้วยไม้อัดยาง ขนาดความหนาไม่น้อยกว่า </t>
  </si>
  <si>
    <t>4 มม. ให้มีความสูงไม่น้อยกว่า 80 ซม.</t>
  </si>
  <si>
    <t xml:space="preserve"> - ปิดทับด้วยไม้อัดสัก ทำเป็นร่องห่างกัน 4 มม. โดยรอบ</t>
  </si>
  <si>
    <t xml:space="preserve">    - ปิดทับด้วยคิ้วขอบด้านบน (ขนาดของคิ้วบัวมีความ</t>
  </si>
  <si>
    <t>กว้างไม่น้อยกว่า 4 ซม.)</t>
  </si>
  <si>
    <t xml:space="preserve">    - ทำบัวกันเปื้อนโดยรอบ</t>
  </si>
  <si>
    <t xml:space="preserve"> 5) บัวเพดาน 34 เมตร ประกอบด้วย</t>
  </si>
  <si>
    <t xml:space="preserve"> - ใส่ไม้โครงทำเป็นกล่องขนาด 30 x 40 ซม.</t>
  </si>
  <si>
    <t xml:space="preserve"> - ปิดทับด้วยไม้อัดยาง 4 มม.</t>
  </si>
  <si>
    <t xml:space="preserve"> - ปิดทับด้วยไม้อัดสัก 4 มม. ทำเป็นแผ่น ขนาด 10 ซม.</t>
  </si>
  <si>
    <t>เว้นระยะห่าง 4 มม. โดยรอบ</t>
  </si>
  <si>
    <t xml:space="preserve"> 6) กรุเสา 7 ต้น ประกอบด้วย</t>
  </si>
  <si>
    <t xml:space="preserve">   - ใช้ไม้โครงทำเป็นกล่อง กรอบเสาเดิม+เสาหลอก</t>
  </si>
  <si>
    <t xml:space="preserve">   - ปิดทับด้วยไม้อัดสัก</t>
  </si>
  <si>
    <t xml:space="preserve">   - ใช้คิวปิดทับทำเป็นลูกฟักตรงเสา</t>
  </si>
  <si>
    <t xml:space="preserve"> 7) โต๊ะประชุมสำหรับประธานสภาฯ จำนวน 1 ตัว</t>
  </si>
  <si>
    <t xml:space="preserve">    - ไม้โครงทำเป็นแผงขนาด 0.6x1.2x0.75 ม.</t>
  </si>
  <si>
    <t xml:space="preserve">    - ปิดไม้อัดทั้ง 2 ด้าน (ด้านบนปิดทับด้วยโฟเมก้า)</t>
  </si>
  <si>
    <t xml:space="preserve">    - ด้านหน้าขอบโต๊ะปิดทับด้วยคิ้วบัว</t>
  </si>
  <si>
    <t xml:space="preserve"> 8) โต๊ะประชุมสำหรับผู้บริหารฯ </t>
  </si>
  <si>
    <t>ขนาด 0.60 x 2.4 x 0.75 ม. ประกอบด้วย</t>
  </si>
  <si>
    <t xml:space="preserve">   - ไม้โครงทำเป็นแผงขนาด 0.6x2.4x0.75 ม.</t>
  </si>
  <si>
    <t xml:space="preserve">   - ปิดทับด้วยไม้อัดทั้ง 2 ด้าน</t>
  </si>
  <si>
    <t>(ด้านบนปิดทับด้วยแผ่นโฟเมก้า)</t>
  </si>
  <si>
    <t xml:space="preserve">   - ด้านหน้าโต๊ะทำเป็นร่อง</t>
  </si>
  <si>
    <t xml:space="preserve">   - ทาสีธรรมชาติ</t>
  </si>
  <si>
    <t xml:space="preserve"> 9) โต๊ะประชุมสำหรับสมาชิก ขนาด 0.6x2x0.75 ม.</t>
  </si>
  <si>
    <t xml:space="preserve">   - ปิดทับด้วยไม้อัดสัก ทั้งสองด้าน</t>
  </si>
  <si>
    <t xml:space="preserve">   - มีขอบคิ้วสามเหลี่ยมโดยรอบ</t>
  </si>
  <si>
    <t xml:space="preserve">  - ทาสีธรรมชาติ</t>
  </si>
  <si>
    <t>2. ตกแต่งภายในห้องนายกและห้องปลัด</t>
  </si>
  <si>
    <t xml:space="preserve"> ห้องปลัด</t>
  </si>
  <si>
    <t>1) บัวเพดาน 16.80 เมตร ประกอบด้วย</t>
  </si>
  <si>
    <t xml:space="preserve"> - ไม้โครงทำเป็นกล่องขนาด 30x40 ม.</t>
  </si>
  <si>
    <t>ภาษีจัดสรร</t>
  </si>
  <si>
    <t>2) กรุผนัง 14.80 เมตร ประกอบด้วย</t>
  </si>
  <si>
    <t xml:space="preserve"> - โครงสร้างไม้จ้อยหรือบล็อกบอร์ด</t>
  </si>
  <si>
    <t xml:space="preserve"> - ปิดทับด้วยไม้อัดยาง ขนาดความหนาไม้น้อยกว่า</t>
  </si>
  <si>
    <t xml:space="preserve"> 4 มม. ให้มีความสูงไม่น้อยกว่า 80 ซม.</t>
  </si>
  <si>
    <t>รายละเอียดครุภัณฑ์ปีงบประมาณ พ.ศ. 2551</t>
  </si>
  <si>
    <t>416-51-016</t>
  </si>
  <si>
    <t>เครื่องคอมพิวเตอร์ชนิดพกพา สีดำ-เทา</t>
  </si>
  <si>
    <t xml:space="preserve"> - ยี่ห้อ Aser Aspire รุ่น 4920-3A 1G 16Mn</t>
  </si>
  <si>
    <t xml:space="preserve"> - CPU Core2 (1.66GB, 2MBL2 Cache.667MFSB)</t>
  </si>
  <si>
    <t xml:space="preserve"> - Chipset Intel GM965 Express, Intel Graphic</t>
  </si>
  <si>
    <t xml:space="preserve">    Media Accelerator (GMA) X3110 up to 251 Mb.,</t>
  </si>
  <si>
    <t xml:space="preserve">    Intergrated Intel Pro/Wireless 4965 AGN.</t>
  </si>
  <si>
    <t xml:space="preserve">    Intergrated Bluetooth, 5-in-1 Card Reader,</t>
  </si>
  <si>
    <t xml:space="preserve">    56 k. Fax/Modem, LAN 10/1000 Mbps.</t>
  </si>
  <si>
    <t xml:space="preserve"> - RAM DDR 2 667 Mhz. 1Gb.</t>
  </si>
  <si>
    <t xml:space="preserve"> - DVD Super Multi double layer</t>
  </si>
  <si>
    <t xml:space="preserve"> - Monitor 14.1" WXGA Acer Crystal Brite</t>
  </si>
  <si>
    <t xml:space="preserve">    TFT LCD (1280 x 800 Pixels) /S-Vedio Out</t>
  </si>
  <si>
    <t>416-51-017</t>
  </si>
  <si>
    <t>เครื่องคอมพิวเตอร์ พร้อมอุปกรณ์</t>
  </si>
  <si>
    <t xml:space="preserve"> - Intel Core 2 Duo E4500 2.2 Ghz.</t>
  </si>
  <si>
    <t xml:space="preserve"> - Mainboard ASUS P5B-SE, RAM DDR2 (800)</t>
  </si>
  <si>
    <t xml:space="preserve">    2Gb. KINGSTON</t>
  </si>
  <si>
    <t xml:space="preserve"> - HDD 160 GB. SATA, VGA ASUS EN7300 </t>
  </si>
  <si>
    <t xml:space="preserve">    GS256 Mb.</t>
  </si>
  <si>
    <t xml:space="preserve"> - ASUS DVD-RW, Tower Case CHI-LA MAX 450 W</t>
  </si>
  <si>
    <t xml:space="preserve"> - Monitor SAMSUNG 19" WIDESCREEN</t>
  </si>
  <si>
    <t xml:space="preserve"> - 1 Set Keyboard + Mouse Microsoft, Subwoofer</t>
  </si>
  <si>
    <t xml:space="preserve">    1000 R.M.P.O. UPS ZIRCON POWER PLUS</t>
  </si>
  <si>
    <t xml:space="preserve">    800 VA</t>
  </si>
  <si>
    <t xml:space="preserve"> - เครื่องพิมพ์ Laser Printer HP 1006</t>
  </si>
  <si>
    <t>416-51-019</t>
  </si>
  <si>
    <t>416-51-018</t>
  </si>
  <si>
    <t>416-51-020</t>
  </si>
  <si>
    <t>เครื่องคอมพิวเตอร์พร้อมอุปกรณ์</t>
  </si>
  <si>
    <t xml:space="preserve"> - CPU Pentium Dual Core 2.0 GhXE 2180</t>
  </si>
  <si>
    <t xml:space="preserve"> - RMM Kingston 1024 KB DDR 2 BUS 667</t>
  </si>
  <si>
    <t xml:space="preserve"> - Hard Disk Segate ความจุ 160 GB Modem 65 K</t>
  </si>
  <si>
    <t xml:space="preserve"> - DVD-RW Lite-on 20x Tower CASE 450 W</t>
  </si>
  <si>
    <t xml:space="preserve"> - Monitor LCD 17" LG Keyboard 108 Key</t>
  </si>
  <si>
    <t xml:space="preserve"> - Mouse Potical Speaker 120 WATT</t>
  </si>
  <si>
    <t xml:space="preserve"> - เครื่องสำรองไฟฟ้า 800 VA</t>
  </si>
  <si>
    <t>416-51-021</t>
  </si>
  <si>
    <t xml:space="preserve"> - Intel Core Duo E4600 2.4 Ghz.</t>
  </si>
  <si>
    <t xml:space="preserve"> - Main Board ASUS รุ่น P5K PL, RAM DDR</t>
  </si>
  <si>
    <t xml:space="preserve">    2 (667) 2 Gb. Kingston</t>
  </si>
  <si>
    <t xml:space="preserve"> - Harddisk 160 GB. SATA, ASUS DVD-RW,</t>
  </si>
  <si>
    <t xml:space="preserve">   VGA Cad ASUS EN 8400 GS. 512 Mb, Tower</t>
  </si>
  <si>
    <t xml:space="preserve">   Case 450 W. Keyboard + Mouse</t>
  </si>
  <si>
    <t xml:space="preserve"> - Speaker D-Get, Monitor SAMSUNG LCD 19"</t>
  </si>
  <si>
    <t xml:space="preserve"> - เครื่องสำรองไฟฟ้า รุ่น Power Safe 700 VA</t>
  </si>
  <si>
    <t xml:space="preserve"> - เครื่องปริ้นท์ Printer Cannon รุ่น IP 1880</t>
  </si>
  <si>
    <t>416-51-022</t>
  </si>
  <si>
    <t>จอคอมพิวเตอร์</t>
  </si>
  <si>
    <t xml:space="preserve"> - LCD SAMSUNG 17" S1-743 BX</t>
  </si>
  <si>
    <t>400-51-033</t>
  </si>
  <si>
    <t xml:space="preserve">โต๊ะระดับ 3-6 พร้อมกระจก สีเทา </t>
  </si>
  <si>
    <t>400-51-034</t>
  </si>
  <si>
    <t>โต๊ะระดับ 3-6 พร้อมกระจก สีเทา</t>
  </si>
  <si>
    <t>400-51-035</t>
  </si>
  <si>
    <t>400-51-036</t>
  </si>
  <si>
    <t>400-51-037</t>
  </si>
  <si>
    <t>โต๊ะวางคอมพิวเตอร์ สีน้ำตาล ขนาด 1.20 เมตร</t>
  </si>
  <si>
    <t>รับบริจาค</t>
  </si>
  <si>
    <t>400-51-038</t>
  </si>
  <si>
    <t>400-51-039</t>
  </si>
  <si>
    <t>483-51-005</t>
  </si>
  <si>
    <t>เครื่องปริ้นท์เตอร์ Laser Color Fuji Xerox</t>
  </si>
  <si>
    <t>รุ่นC1110B สีขาว</t>
  </si>
  <si>
    <t>406-51-038</t>
  </si>
  <si>
    <t>ตู้เก็บเอกสารบานเลื่อน (กระจก)Elegant สีเทา</t>
  </si>
  <si>
    <t>406-51-039</t>
  </si>
  <si>
    <t>ตู้เก็บเอกสาร 2 บานเปิด มีมอก. สีเทา</t>
  </si>
  <si>
    <t>406-51-040</t>
  </si>
  <si>
    <t>406-51-041</t>
  </si>
  <si>
    <t>406-51-042</t>
  </si>
  <si>
    <t>406-51-043</t>
  </si>
  <si>
    <t>401-51-213</t>
  </si>
  <si>
    <t>เก้าอี้คอมพิวพเตอร์ มีพนักพิง ที่วางแขน</t>
  </si>
  <si>
    <t>และล้อเลื่อน สีเทาดำ</t>
  </si>
  <si>
    <t>401-51-214</t>
  </si>
  <si>
    <t>401-51-215</t>
  </si>
  <si>
    <t>466-51-008</t>
  </si>
  <si>
    <t>ตู้แอมป์เอนกประสงค์มีล้อลากและไมล็ลอย(สีดำ)</t>
  </si>
  <si>
    <t>447-51-001</t>
  </si>
  <si>
    <t>เครื่องมัลติมีเดียโปรเจคเตอร์ พร้อมอุปกรณ์ติดตั้ง</t>
  </si>
  <si>
    <t>บนเพดานได้แก่ LCD Projector ยี่ห้อ NEC สีขาว</t>
  </si>
  <si>
    <t>จอรับภาพชนิดมอเตอร์ไฟฟ้า ยี่ห้อ SCREEN BOY</t>
  </si>
  <si>
    <t>เนื้อจอ MATT WHITE ขอบดำ ขนาด 70"x70"</t>
  </si>
  <si>
    <t>631-51-001</t>
  </si>
  <si>
    <t>เครื่องโม่ No.32 พร้อมมอเตอร์ขนาด 1 แรงม้า</t>
  </si>
  <si>
    <t>631-51-002</t>
  </si>
  <si>
    <t>488-51-001</t>
  </si>
  <si>
    <t>สัญญาณไฟไซเรน พร้อมฃุดคอนโทล และกล่อง</t>
  </si>
  <si>
    <t>เสียง TBD-GA-01041 สีแดงและสีน้ำเงิน</t>
  </si>
  <si>
    <t>สำหรับติดรถยนต์ส่วนกลาง</t>
  </si>
  <si>
    <t>422-51-004</t>
  </si>
  <si>
    <t>เครื่องตัดหญ้าข้ออ่อน แบบสะพาย ยี่ห้อ HONDA</t>
  </si>
  <si>
    <t>452-51-005</t>
  </si>
  <si>
    <t>กล้องวีดีโอ ยี่ห้อ SONY รุ่น DCRSR 82 HARD</t>
  </si>
  <si>
    <t xml:space="preserve">Disk Drive 60 GB </t>
  </si>
  <si>
    <t>432-51-002</t>
  </si>
  <si>
    <t>พัดลมติดผนัง ขนาด 16 นิ้ว ยี่ห้อฮาตาริ รุ่น HAW</t>
  </si>
  <si>
    <t>16 M 1 สีขาว</t>
  </si>
  <si>
    <t>432-51-003</t>
  </si>
  <si>
    <t>432-51-004</t>
  </si>
  <si>
    <t>432-51-005</t>
  </si>
  <si>
    <t>432-51-006</t>
  </si>
  <si>
    <t>432-51-007</t>
  </si>
  <si>
    <t>489-51-001</t>
  </si>
  <si>
    <t>เครื่องเจีย/ตัด แบบมือถือ ขนาด 7 นิ้ว</t>
  </si>
  <si>
    <t>ยี่ห้อ HITACHI รุ่น G10SF2</t>
  </si>
  <si>
    <t>490-51-001</t>
  </si>
  <si>
    <t>เครื่องตัดเหล็ก แบบมือถือ ขนาด 1.6 มม.</t>
  </si>
  <si>
    <t>ยี่ห้อ BOSCH รุ่น GCO 2000 Professional</t>
  </si>
  <si>
    <t>491-51-001</t>
  </si>
  <si>
    <t>ตู้เชื่อมไฟฟ้า ขนาด 300 แอมป์ สายเชื่อม 25 เมตร</t>
  </si>
  <si>
    <t>(สี่แสนสามหมื่นหนึ่งพันแปดร้อยเก้าสิบบาทถ้วน)</t>
  </si>
  <si>
    <t xml:space="preserve"> - ปิดทับด้วยไม้อัดสัก ทำเป็นร่องห่างกัน 4 มม.โดยรอบ</t>
  </si>
  <si>
    <t xml:space="preserve"> - ปิดทับด้วยคิ้วขอบด้านบน </t>
  </si>
  <si>
    <t>(ขนาดของคิ้วบัวมีความกว้างไม่น้อยกว่า 4 ซม.)</t>
  </si>
  <si>
    <t xml:space="preserve"> ห้องทำงานนายก</t>
  </si>
  <si>
    <t xml:space="preserve"> 1) กรุผนัง 14.80 เมตร</t>
  </si>
  <si>
    <t xml:space="preserve"> 2) บัวเพดาน 21 เมตร</t>
  </si>
  <si>
    <t xml:space="preserve"> - ปิดทับด้วยคิ้วบัวเพดาน ด้านบน</t>
  </si>
  <si>
    <t xml:space="preserve"> - ปิดทับด้วยคิ้วชิดขอบด้านล่าง และติดใกล้ผนัง</t>
  </si>
  <si>
    <t>เงินสะสมยกมา 1 ตุลาคม 2550</t>
  </si>
  <si>
    <t>รายรับจริงสูงกว่ารายจ่ายจริง ปีงบประมาณ 2551</t>
  </si>
  <si>
    <t>เงินสะสม 1 ต.ค 50</t>
  </si>
  <si>
    <t>ปี 2551 เข้าเงินสะสม</t>
  </si>
  <si>
    <t>ค่าจ้างเหมาติดตั้งงานระบบไฟฟ้า 3 เฟส</t>
  </si>
  <si>
    <t>เข้าสำนักงาน อบต. พร้อมปักเสา คอนกรีตอัดแรง</t>
  </si>
  <si>
    <t>สูง 8 เมตร จำนวน 4 ต้น ฝังสมอบกยึดเสา</t>
  </si>
  <si>
    <t>ติดตั้งโคมไฟกิ่งติดเสาพร้อมอุปกรณ์ จำนวน 5 จุด</t>
  </si>
  <si>
    <t>ติดตั้งตามแผนที่ อบต.แม่คือ กำหนด</t>
  </si>
  <si>
    <t>โครงการก่อสร้างโรงจอดรถอบต.แม่คือ</t>
  </si>
  <si>
    <t>ขนาดกว้าง 6 เมตร ยาว 22 เมตร สูง 2.8 เมตร</t>
  </si>
  <si>
    <t>หรือมีพื้นที่ใช้สอยไม่น้อยกว่า 132 ตารางเมตร</t>
  </si>
  <si>
    <t>รายละเอียดตามแบบแปลนของอบต.แม่คือ</t>
  </si>
  <si>
    <t>โครงการก่อสร้างอาคารเก็บของพร้อมห้องครัว</t>
  </si>
  <si>
    <t>พื้นที่ดำเนินการอบต.แม่คือ</t>
  </si>
  <si>
    <t>ขนาดกว้าง 6 เมตร ยาว 8 เมตร สูง 3 เมตร</t>
  </si>
  <si>
    <t>หรือมีพื้นที่ใช้สอยไม่น้อยกว่า 48 ตารางเมตร</t>
  </si>
  <si>
    <t>รายละเอียดตามแบบแปลนอบต.แม่คือ</t>
  </si>
  <si>
    <t>พร้อมป้ายประชาสัมพันธ์โครงการ</t>
  </si>
  <si>
    <t xml:space="preserve"> - ครุภัณฑ์โรงงาน</t>
  </si>
  <si>
    <t xml:space="preserve"> - ครุภัณฑ์ไฟฟ้าและวิทยุ</t>
  </si>
  <si>
    <t xml:space="preserve"> - ครุภัณฑ์การเกษตร</t>
  </si>
  <si>
    <t xml:space="preserve"> - ครุภัณฑ์เครื่องดับเพลิง</t>
  </si>
  <si>
    <t xml:space="preserve"> - สิ่งก่อสร้าง</t>
  </si>
  <si>
    <t>ศูนย์พัฒนา</t>
  </si>
  <si>
    <t>เด็กเล็ก</t>
  </si>
  <si>
    <t>ตำบลแม่คือ</t>
  </si>
  <si>
    <t>รวมเป็นเงิน -ห้าล้านหนึ่งแสนเจ็ดหมื่นหกพันเจ็ดร้อยหกสิบบาทห้าสิบสตางค์-</t>
  </si>
  <si>
    <t>โครงการก่อสร้างอาคารที่ทำการ อบต.แม่คือ (แห่งใหม่)</t>
  </si>
  <si>
    <t>พร้อมปรับปรุงภูมิทัศน์และทำรั้วรอบเขตที่ดิน</t>
  </si>
  <si>
    <t>ณ สถานที่ก่อสร้างองค์การบริหารส่วนตำบลแม่คือ</t>
  </si>
  <si>
    <t>ตั้งแต่วันที่ 1 ตุลาคม 2550 - 30 กันยายน 2551</t>
  </si>
  <si>
    <t>รายรับจริงต่ำกว่ารายจ่ายจริง</t>
  </si>
  <si>
    <t>ตค</t>
  </si>
  <si>
    <t>พย</t>
  </si>
  <si>
    <t>ธค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</si>
  <si>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</si>
  <si>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</si>
  <si>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</si>
  <si>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</si>
  <si>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</si>
  <si>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</si>
  <si>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</si>
  <si>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</si>
  <si>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</si>
  <si>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รวม</t>
  </si>
  <si>
    <t>ณ วันที่ 30 กันยายน 2551</t>
  </si>
  <si>
    <t>ณ  วันที่  30  กันยายน  2551</t>
  </si>
  <si>
    <t>(แห่งใหม่) หมู่ 2 ตำบลแม่คือ ดังรายการนี้</t>
  </si>
  <si>
    <t xml:space="preserve"> - ก่อสร้างอาคาร คสล. 2 ชั้น</t>
  </si>
  <si>
    <t>ขนาดกว้าง 19 เมตร ยาว 20 เมตร</t>
  </si>
  <si>
    <t>พื้นที่ใช้สอยรวม 530 ตารางเมตร 1 หลัง</t>
  </si>
  <si>
    <t xml:space="preserve"> - ก่อสร้างเสาธงชาติ สูง 9 เมตร พร้อมฐานวงกลม</t>
  </si>
  <si>
    <t>ขนาดเส้นผ่าศูนย์กลาง กว้าง 2.50-3.00 เมตร</t>
  </si>
  <si>
    <t>สูง 0.60 เมตร จำนวน 1 ต้น</t>
  </si>
  <si>
    <t xml:space="preserve"> - ปรับปรุงภูมิทัศน์และจัดสวนหย่อมโดยการถมดิน</t>
  </si>
  <si>
    <t>จำนวน พื้นที่ 1,878 ตารางเมตร ปริมาตรดินถม</t>
  </si>
  <si>
    <t>564 ลูกบาศก์เมตร (แน่น)</t>
  </si>
  <si>
    <t xml:space="preserve"> - ก่อสร้างรั้วล้อมรอบแนวเขตที่ดิน โดยการปักเสารั้ว</t>
  </si>
  <si>
    <t>คอนกรีตอัดแรงจำนวน 170 ต้น และขึงด้วยลวดหนาม</t>
  </si>
  <si>
    <t>จำนวน 2,100 เมตร</t>
  </si>
  <si>
    <t>พร้อมป้ายประชาสัมพันธ์โครงการ 1 ป้าย ตามแบบ</t>
  </si>
  <si>
    <t>483-48-001</t>
  </si>
  <si>
    <t>406-49-(021-23)</t>
  </si>
  <si>
    <t>401-49-(185-186)</t>
  </si>
  <si>
    <t>400-49-(022-023)</t>
  </si>
  <si>
    <t>400-49-(024-25)</t>
  </si>
  <si>
    <t>400-49-(026-28)</t>
  </si>
  <si>
    <t>420-49-(004-013)</t>
  </si>
  <si>
    <t>484-49-001</t>
  </si>
  <si>
    <t>059-49-001</t>
  </si>
  <si>
    <t>482-49-001</t>
  </si>
  <si>
    <t>417-49-002</t>
  </si>
  <si>
    <t>416-49-012</t>
  </si>
  <si>
    <t>483-49-002</t>
  </si>
  <si>
    <t>420-49-014</t>
  </si>
  <si>
    <t>416-49-013</t>
  </si>
  <si>
    <t>400-49-(029-30)</t>
  </si>
  <si>
    <t>401-49-(153-154)</t>
  </si>
  <si>
    <t>401-49-(155-159)</t>
  </si>
  <si>
    <t>401-49-180</t>
  </si>
  <si>
    <t>401-49-(181-84)</t>
  </si>
  <si>
    <t>401-49-(160-179)</t>
  </si>
  <si>
    <t>406-49-(024-26)</t>
  </si>
  <si>
    <t>461-49-002</t>
  </si>
  <si>
    <t>466-49-005</t>
  </si>
  <si>
    <t>009-49-002</t>
  </si>
  <si>
    <t>442-49-003</t>
  </si>
  <si>
    <t>005-49-003</t>
  </si>
  <si>
    <t>ณ วันที่  30  กันยายน  2551</t>
  </si>
  <si>
    <t>550</t>
  </si>
  <si>
    <t>เงินอุดหนุนเฉพาะกิจโครงการก่อสร้างระบบประปาหมู่บ้าน ม.2</t>
  </si>
  <si>
    <t>3000</t>
  </si>
  <si>
    <t>เงินอุดหนุนเฉพาะกิจโครงการก่อสร้างระบบประปาหมู่บ้าน ม.5</t>
  </si>
  <si>
    <t>เงินอุดหนุนเฉพาะกิจโครงการปู่สอนหลาน</t>
  </si>
  <si>
    <t>702</t>
  </si>
  <si>
    <t>รายจ่ายค้างจ่าย (กันเงิน)</t>
  </si>
  <si>
    <t>600</t>
  </si>
  <si>
    <t>909</t>
  </si>
  <si>
    <t>474-49-(001-010)</t>
  </si>
  <si>
    <t>401-49-187</t>
  </si>
  <si>
    <t>483-49-003</t>
  </si>
  <si>
    <t>400-49-031</t>
  </si>
  <si>
    <t>416-49-014</t>
  </si>
  <si>
    <t>401-49-(186-187)</t>
  </si>
  <si>
    <t>401-49-(188-191)</t>
  </si>
  <si>
    <t>401-49-(192-209)</t>
  </si>
  <si>
    <t>401-49-(210-211)</t>
  </si>
  <si>
    <t>406-49-027</t>
  </si>
  <si>
    <t>เงินฝากธนาคาร  ธกส. # 491-4-13658-0-  ประจำ</t>
  </si>
  <si>
    <t>เงินฝากธนาคาร กรุงไทย. # 553-0-04343-7-ออมทรัพย์</t>
  </si>
  <si>
    <t>เงินฝากธนาคาร กรุงไทย. # 553-2-00894-9-ประจำ</t>
  </si>
  <si>
    <t>เงินฝากธนาคาร กรุงไทย. # 553-6-00216-3-กระแส</t>
  </si>
  <si>
    <t xml:space="preserve">                  รายจ่าย</t>
  </si>
  <si>
    <t xml:space="preserve">                  รายจ่ายค้างจ่าย</t>
  </si>
  <si>
    <t xml:space="preserve">                  เงินสะสม</t>
  </si>
  <si>
    <t xml:space="preserve">                  ทุนสำรองเงินสะสม</t>
  </si>
  <si>
    <t>รายจ่ายอื่น</t>
  </si>
  <si>
    <t>จ่ายจากสำรองรายรับ</t>
  </si>
  <si>
    <t>งบทดลอง (ก่อนปิดบัญชี)</t>
  </si>
  <si>
    <t>รายจ่าย</t>
  </si>
  <si>
    <t xml:space="preserve">                 เงินสะสม</t>
  </si>
  <si>
    <t>รายละเอียดครุภัณฑ์ปีงบประมาณ 2550</t>
  </si>
  <si>
    <t>ธ. ธกส. 491-2-51028-3</t>
  </si>
  <si>
    <t>ธ. ธกส. 491-4-13658-0-  ประจำ</t>
  </si>
  <si>
    <t>ธ. กรุงไทย. 553-0-04343-7-ออมทรัพย์</t>
  </si>
  <si>
    <t>ธ. กรุงไทย. 553-2-00894-9-ประจำ</t>
  </si>
  <si>
    <t>ธ. กรุงไทย. 553-6-00216-3-กระแส</t>
  </si>
  <si>
    <t>เงินสะสม  30  กันยายน  2551</t>
  </si>
  <si>
    <t>ขนาด 1.20 x 0.60 เมตร มี 2 ลิ้นชัก สีเนื้อไม้</t>
  </si>
  <si>
    <t xml:space="preserve">เก้าอี้เจ้าหน้าที่คอมพิวเตอร์ แบบมีล้อเลื่อน มีพนักพิง </t>
  </si>
  <si>
    <t>เครื่องคอมพิวเตอร์ (ส่วนสำนักปลัด)</t>
  </si>
  <si>
    <t xml:space="preserve"> - MAINBORD PENTIUM 4</t>
  </si>
  <si>
    <t xml:space="preserve"> - DDR-RAM 512 MB</t>
  </si>
  <si>
    <t xml:space="preserve"> - HARDDISK 80 GB</t>
  </si>
  <si>
    <t xml:space="preserve"> - CPU PENTIUM 4 3.06 GHz</t>
  </si>
  <si>
    <t xml:space="preserve"> - DRIVE 1.44 MB, DVD/CD-RW</t>
  </si>
  <si>
    <t xml:space="preserve"> - DROM (DVD-ROM) SOUND</t>
  </si>
  <si>
    <t xml:space="preserve"> - ลำโพง, MODEM, LAN, MOUSE</t>
  </si>
  <si>
    <t xml:space="preserve"> - KEY, CASE, จอ LCD 14"</t>
  </si>
  <si>
    <t xml:space="preserve"> - UPS</t>
  </si>
  <si>
    <t>เครื่องปริ้นส์เตอร์ LASER รุ่น HP LASER 1020</t>
  </si>
  <si>
    <t>กล้องถ่ายรูปดิจิตอล โซนี่ รุ่น DSCT10 ดำ</t>
  </si>
  <si>
    <t xml:space="preserve"> - ความละเอียด 7.2 ล้าน พิกเซล, ซูมออฟติคอล 3 เท่า</t>
  </si>
  <si>
    <t xml:space="preserve">   ซูมดิจิตอล 2 เท่า</t>
  </si>
  <si>
    <t>400-50-032</t>
  </si>
  <si>
    <t>401-50-212</t>
  </si>
  <si>
    <t>416-50-015</t>
  </si>
  <si>
    <t>483-50-004</t>
  </si>
  <si>
    <t>452-50-0004</t>
  </si>
  <si>
    <t>486-50-001-5</t>
  </si>
  <si>
    <t>485-50-001</t>
  </si>
  <si>
    <t>466-50-006</t>
  </si>
  <si>
    <t>700-50-002-3</t>
  </si>
  <si>
    <t>458-50-005</t>
  </si>
  <si>
    <t>457-50-004-5</t>
  </si>
  <si>
    <t>438-50-002</t>
  </si>
  <si>
    <t>406-50-034</t>
  </si>
  <si>
    <t>487-50-001</t>
  </si>
  <si>
    <t>466-50-005</t>
  </si>
  <si>
    <t>406-50-029-32</t>
  </si>
  <si>
    <t>406-50-035</t>
  </si>
  <si>
    <t>406-50-036</t>
  </si>
  <si>
    <t>406-50-037</t>
  </si>
  <si>
    <t>406-50-033</t>
  </si>
  <si>
    <t>087-50-001</t>
  </si>
  <si>
    <t>078-50-001</t>
  </si>
  <si>
    <t>053-50-001</t>
  </si>
  <si>
    <t>065-50-001</t>
  </si>
  <si>
    <t>001-50-001</t>
  </si>
  <si>
    <t xml:space="preserve"> - สมาร์ทซูม 14 เท่า (VGA), หน่วยความจำภายใน</t>
  </si>
  <si>
    <t xml:space="preserve">   58 MB ถ่ายภาพ 250 ภาพ</t>
  </si>
  <si>
    <t xml:space="preserve"> - MEMORY STICK DUO 256 MB</t>
  </si>
  <si>
    <t>เครื่องสำรองไฟ 800 VA จำนวน 5 เครื่อง ยี่ห้อ k-direct</t>
  </si>
  <si>
    <t>ขนาด 4 สาย 100 แอมป์ สเปเชี่ยล</t>
  </si>
  <si>
    <t>เครื่องตัดสายไฟอัตโนมัติ (เซฟ-ที-คัต) จำนวน 1 เครื่อง</t>
  </si>
  <si>
    <t>เครื่องขยายเสียงตามสาย</t>
  </si>
  <si>
    <t xml:space="preserve"> -แอมป์เสียงตามสาย Music PAD 600</t>
  </si>
  <si>
    <t xml:space="preserve"> - เครื่องปิด-เปิด เสียงอัตโนมัติ พร้อมค่าติดตั้งอุปกรณ์</t>
  </si>
  <si>
    <t>เครื่องพ่นหมอกควันอเนกประสงค์รุ่นมินิ</t>
  </si>
  <si>
    <t>รุ่น I.Z-FOGGER 120 ใช้พ่นหมอกควัน</t>
  </si>
  <si>
    <t>ระบบสตาร์ทใช้โช๊คร่วมกับกดปุ่มสตาร์ท</t>
  </si>
  <si>
    <t>แหล่งไฟฟ้าใช้แก๊สกระป๋อง ปริมาณความจุน้ำยา 2 ลิตร</t>
  </si>
  <si>
    <t>อัตราการพ่นไม่ต่ำกว่า 2 ลิตร/ชั่วโมง น้ำหนักไม่เกิน</t>
  </si>
  <si>
    <t>2 กิโลกรัม ขนาด 510x340x195 ม.ม.  จำนวน 2 เครื่อง</t>
  </si>
  <si>
    <t>ไมโครโฟนไร้สายพร้อมอุปกรณ์</t>
  </si>
  <si>
    <t xml:space="preserve"> -ไมค์ลอยย่าน Uhf ยี่ห้อ Mipro รุ่น Mr823d</t>
  </si>
  <si>
    <t xml:space="preserve"> - ขาตั้งไมค์แบบคออ่อนพร้อมคอจับไมค์</t>
  </si>
  <si>
    <t>เครื่องดูดฝุ่น ELECTROLUX รุ่น Z833-1</t>
  </si>
  <si>
    <t>สามารถดูดฝุ่น ได้ 15 ลิตร, ดูดน้ำได้ 30 ลิตร</t>
  </si>
  <si>
    <t>ตู้เหล็กเก็บเอกสาร 2 บานเปิด แบบมี มอก.</t>
  </si>
  <si>
    <t xml:space="preserve">แท่นบรรยาย (โพเดียม) ไม้อัดสัก ลายฉลุ </t>
  </si>
  <si>
    <t>ขนาดไม่น้อยกว่า 65x60x110 เซนติเมตร</t>
  </si>
  <si>
    <t>เครื่องขยายเสียงตามสายพร้อมกล่องเปิด-ปิด</t>
  </si>
  <si>
    <t xml:space="preserve"> -เครื่องขยายเสียงตามสาย (เพาเวอร์แอมป์) </t>
  </si>
  <si>
    <t>ยี่ห้อ Music Adx550</t>
  </si>
  <si>
    <t xml:space="preserve"> -กล่องเปิด-ปิดสัญญาณเสียงอัตโนมัติ (กล่องรีเรย์)</t>
  </si>
  <si>
    <t>จำนวน 4 ตู้ (ส่วนการคลัง)</t>
  </si>
  <si>
    <t>ตู้เหล็กเก็บเอกสาร 2 บานเปิด แบบมี มอก. (ศึกษา)</t>
  </si>
  <si>
    <t>เครื่องหาพิกัดสัญญาณดาวเทียม (GPS) แบบมือถือ</t>
  </si>
  <si>
    <t xml:space="preserve">พร้อมสายถ่ายโอนข้อมูลเข้าเครื่องคอมพิวเตอร์ </t>
  </si>
  <si>
    <t>หน่วยความจำไม่น้อยกว่า 24 MB ยี่ห้อ GARMIN</t>
  </si>
  <si>
    <t>รุ่น eTrex Vitra CX</t>
  </si>
  <si>
    <t xml:space="preserve">กล้องระดับอัตโนมัติ ยี่ห้อ Horizon 4024 </t>
  </si>
  <si>
    <t>กำลังขยาย 24 เท่า พร้อมขาตั้งกล้องอลูมิเนียม 1 เครื่อง</t>
  </si>
  <si>
    <t>แบบหล่อคอนกรีต</t>
  </si>
  <si>
    <t>ขนาด 15x15x15 เซนติเมตร (1 ชุด จำนวน 3 ลูก)</t>
  </si>
  <si>
    <t>พร้อมเหล็กกระทุ้งคอนกรีต ยี่ห้อ VIGAN</t>
  </si>
  <si>
    <t>ชุดทดสอบความเข้มข้นเหลวของคอนกรีต</t>
  </si>
  <si>
    <t>ประกอบด้วย ถาดรองรับตัวอย่าง กรวยสลัมทำด้วย</t>
  </si>
  <si>
    <t>สแตนเลสเหล็กกระทุ้ง ช้อนตักตัวอย่าง ยี่ห้อ VIGAN</t>
  </si>
  <si>
    <t>โครงการก่อสร้างอาคารจอดรถจักรยานยนต์</t>
  </si>
  <si>
    <t>ปริมาณงานกว้าง 4.70 เมตร ยาว 8.00 เมตร</t>
  </si>
  <si>
    <t>ตามแบบแปลนอบต.แม่คือ บริเวณ หมู่ 2</t>
  </si>
  <si>
    <t>รถยนต์ บรรทุก ดีเซล ขนาด 1 ตัน ขับเคลื่อน 2 ล้อ</t>
  </si>
  <si>
    <t xml:space="preserve">แบบดับเบิ้ลแค๊บ 4 ประตู เครื่องยนต์ 2,499 ซีซี </t>
  </si>
  <si>
    <t>รถยนต์ FORD RANGER รุ่น  DBL 2WD XLS</t>
  </si>
  <si>
    <t>หมายเลขเครื่อง WLAT-729186</t>
  </si>
  <si>
    <t>หมายเลขตัวถัง MNBBSFD106W-615374</t>
  </si>
  <si>
    <t xml:space="preserve">   สี BLACK MICA</t>
  </si>
  <si>
    <t>รวมเป็นเงิน</t>
  </si>
  <si>
    <t>องค์การบริหารส่วนตำบลแม่คือ อำเภอดอยสะเก็ด จังหวัดเชียงใหม่</t>
  </si>
  <si>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</si>
  <si>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</si>
  <si>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</si>
  <si>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</si>
  <si>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</si>
  <si>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</si>
  <si>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010</t>
  </si>
  <si>
    <t>022</t>
  </si>
  <si>
    <t>023</t>
  </si>
  <si>
    <t>เงินฝากธนาคาร  ธกส. # 491-2-51028-3</t>
  </si>
  <si>
    <t>ลูกหนี้เงินยืมเงินงบประมาณ</t>
  </si>
  <si>
    <t>090</t>
  </si>
  <si>
    <t>ลูกหนี้เงินยืมสะสม</t>
  </si>
  <si>
    <t>704</t>
  </si>
  <si>
    <t>ลูกหนี้เงินยืมนอกงบประมาณ</t>
  </si>
  <si>
    <t>งบกลาง</t>
  </si>
  <si>
    <t>000</t>
  </si>
  <si>
    <t>รายได้ค้างรับ</t>
  </si>
  <si>
    <t>706</t>
  </si>
  <si>
    <t>เงินเดือน</t>
  </si>
  <si>
    <t>100</t>
  </si>
  <si>
    <t>ค่าจ้างชั่วคราว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</si>
  <si>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</si>
  <si>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</si>
  <si>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</si>
  <si>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</si>
  <si>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</si>
  <si>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</si>
  <si>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</si>
  <si>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</si>
  <si>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</si>
  <si>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400</t>
  </si>
  <si>
    <t>ค่าครุภัณฑ์</t>
  </si>
  <si>
    <t>450</t>
  </si>
  <si>
    <t>ค่าที่ดินและสิ่งก่อสร้าง</t>
  </si>
  <si>
    <t>500</t>
  </si>
  <si>
    <t>เงินอุดหนุน</t>
  </si>
  <si>
    <t>เงินอุดหนุนเฉพาะกิจค้างจ่าย</t>
  </si>
  <si>
    <t>เงินสะสม</t>
  </si>
  <si>
    <t>700</t>
  </si>
  <si>
    <t>ทุนสำรองเงินสะสม</t>
  </si>
  <si>
    <t>เงินสำรองรายรับ</t>
  </si>
  <si>
    <t>703</t>
  </si>
  <si>
    <t>รายรับ</t>
  </si>
  <si>
    <t>821</t>
  </si>
  <si>
    <t>เงินรับฝาก  (หมายเหตุ 1)</t>
  </si>
  <si>
    <t>900</t>
  </si>
  <si>
    <t>โครงการเศรษฐกิจชุมชน</t>
  </si>
  <si>
    <t>รายจ่ายค้างจ่าย</t>
  </si>
  <si>
    <t xml:space="preserve"> </t>
  </si>
  <si>
    <t>งบทดลอง (หลังปิดบัญชี)</t>
  </si>
  <si>
    <t>งบรายรับ-รายจ่ายตามงบประมาณ ประจำปี (หลังปิดบัญชี)</t>
  </si>
  <si>
    <t>ประมาณการ</t>
  </si>
  <si>
    <t>รายรับจริง</t>
  </si>
  <si>
    <t>+</t>
  </si>
  <si>
    <t>สูง</t>
  </si>
  <si>
    <t>-</t>
  </si>
  <si>
    <t>ต่ำ</t>
  </si>
  <si>
    <t>รายรับตามประมาณการ</t>
  </si>
  <si>
    <t>รายได้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</si>
  <si>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</si>
  <si>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</si>
  <si>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</si>
  <si>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รายได้จากทรัพยากรธรรมชาติ</t>
  </si>
  <si>
    <t>รายได้เบ็ดเตล็ด</t>
  </si>
  <si>
    <t>รายได้จากเงินอุทิศ</t>
  </si>
  <si>
    <t>เงินอุดหนุนทั่วไป</t>
  </si>
  <si>
    <t>รวมเงินตามประมาณการรายรับทั้งสิ้น</t>
  </si>
  <si>
    <t>รวมรายรับทั้งสิ้น</t>
  </si>
  <si>
    <t>รายจ่ายจริง</t>
  </si>
  <si>
    <t>รายจ่ายตามประมาณการ</t>
  </si>
  <si>
    <t>งบกลาง-สำรองจ่าย</t>
  </si>
  <si>
    <t>เงินเดือนและค่าจ้างประจำ</t>
  </si>
  <si>
    <t>ค่าตอบแทนใช้สอยและวัสดุ</t>
  </si>
  <si>
    <t>รายจ่ายตามแผนงานพัฒนา</t>
  </si>
  <si>
    <t>ค่าครุภัณฑ์และสิ่งก่อสร้าง</t>
  </si>
  <si>
    <t>รวมรายจ่ายตามประมาณการรายจ่าย</t>
  </si>
  <si>
    <t>รวมรายจ่ายตามงบประมาณรายจ่าย</t>
  </si>
  <si>
    <t xml:space="preserve">(นายไชยยศ  ศักดิ์ศรีศิริสกุล)                          (นายประจักษ์  ถาน้อย)      </t>
  </si>
  <si>
    <t xml:space="preserve">                       (นายอุดม  อิ่นคำ)</t>
  </si>
  <si>
    <t xml:space="preserve">        หัวหน้าส่วนการคลัง                            ปลัดองค์การบริหารส่วนตำบล</t>
  </si>
  <si>
    <t xml:space="preserve">       นายกองค์การบริหารส่วนตำบลแม่คือ</t>
  </si>
  <si>
    <t>กระดาษทำการ</t>
  </si>
  <si>
    <t>องค์การบริหารส่วนตำบลแม่คือ</t>
  </si>
  <si>
    <t>เดบิต</t>
  </si>
  <si>
    <t>ใบผ่านรายการบัญชีทั่วไป</t>
  </si>
  <si>
    <t>(ปรับปรุง)</t>
  </si>
  <si>
    <t>ใบผ่านรายการบัญชีมาตรฐาน</t>
  </si>
  <si>
    <t>(ปิดบัญชี)</t>
  </si>
  <si>
    <t>งบแสดงฐานะการเงิน</t>
  </si>
  <si>
    <t>สำรองเงินรายรับ</t>
  </si>
  <si>
    <t>หนี้สิ้นและเงินสะสม</t>
  </si>
  <si>
    <t>ทุนทรัพย์สิน</t>
  </si>
  <si>
    <t>เงินประกันสัญญา</t>
  </si>
  <si>
    <t>ภาษีหัก ณ ที่จ่าย</t>
  </si>
  <si>
    <t>เงินรับฝาก - ค่าใช้จ่ายฯ 5%</t>
  </si>
  <si>
    <t xml:space="preserve">                   - ส่วนลดฯ 6%</t>
  </si>
  <si>
    <t>ดอกผลจากการถ่ายโอน</t>
  </si>
  <si>
    <t>บวก</t>
  </si>
  <si>
    <t>รับจริงสูงกว่าจ่ายจริง</t>
  </si>
  <si>
    <t>จ่ายขาดเงินสะสม</t>
  </si>
  <si>
    <t>หัก</t>
  </si>
  <si>
    <t>ทรัพย์สิน</t>
  </si>
  <si>
    <t>ทรัพย์สินตามงบทรัพย์สิน</t>
  </si>
  <si>
    <t>ลูกหนี้เงินยืมเงินสะสม</t>
  </si>
  <si>
    <t>เงินสดในมือ</t>
  </si>
  <si>
    <t>(ลงชื่อ)</t>
  </si>
  <si>
    <t>(นายไชยยศ  ศักดิ์ศรีศิริสกุล)</t>
  </si>
  <si>
    <t>หัวหน้าส่วนการคลัง</t>
  </si>
  <si>
    <t>(นายประจักษ์  ถาน้อย)</t>
  </si>
  <si>
    <t>ผู้รายงาน</t>
  </si>
  <si>
    <t>นายกองค์การบริหารส่วนตำบลแม่คือ</t>
  </si>
  <si>
    <t>ผู้ตรวจสอบ</t>
  </si>
  <si>
    <t xml:space="preserve">                            ผู้ตรวจสอบ  (ลงชื่อ)</t>
  </si>
  <si>
    <t xml:space="preserve">                (นายอุดม  อิ่นคำ)</t>
  </si>
  <si>
    <t xml:space="preserve">                (นายประจักษ์  ถาน้อย)</t>
  </si>
  <si>
    <t xml:space="preserve">          ปลัดองค์การบริหารส่วนตำบล</t>
  </si>
  <si>
    <t xml:space="preserve">                    (นายอุดม  อิ่นคำ)</t>
  </si>
  <si>
    <t>งบเงินสะสม</t>
  </si>
  <si>
    <t>เงินสะสมที่สามารถนำมาใช้ได้</t>
  </si>
  <si>
    <t xml:space="preserve">    (นายอุดม  อิ่นคำ)</t>
  </si>
  <si>
    <t xml:space="preserve">        ปลัดองค์การบริหารส่วนตำบล</t>
  </si>
  <si>
    <t xml:space="preserve">      หัวหน้าส่วนการคลัง</t>
  </si>
  <si>
    <t>ปรับปรุงรายรับระหว่างปี</t>
  </si>
  <si>
    <t>รวมทั้งสิ้น</t>
  </si>
  <si>
    <t>งบทรัพย์สิน</t>
  </si>
  <si>
    <t>ประเภททรัพย์สิน</t>
  </si>
  <si>
    <t>ยกมาจาก</t>
  </si>
  <si>
    <t>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</si>
  <si>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</si>
  <si>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</si>
  <si>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</si>
  <si>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</si>
  <si>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</si>
  <si>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</t>
  </si>
  <si>
    <t>อสังหาริมทรัพย์</t>
  </si>
  <si>
    <t xml:space="preserve"> - ที่ดิน</t>
  </si>
  <si>
    <t xml:space="preserve"> - อาคาร</t>
  </si>
  <si>
    <t>ข</t>
  </si>
  <si>
    <t>สังหาริมทรัพย์</t>
  </si>
  <si>
    <t xml:space="preserve"> - เครื่องใช้สำนักงาน</t>
  </si>
  <si>
    <t xml:space="preserve"> - ครุภัณฑ์งานบ้านงานครัว</t>
  </si>
  <si>
    <t xml:space="preserve"> - ครุภัณฑ์ยานพาหนะ</t>
  </si>
  <si>
    <t>ค</t>
  </si>
  <si>
    <t>รายได้องค์การบริหารส่วนตำบล</t>
  </si>
  <si>
    <t xml:space="preserve">                     (นายประจักษ์  ถาน้อย)</t>
  </si>
  <si>
    <t xml:space="preserve">               ปลัดองค์การบริหารส่วนตำบล</t>
  </si>
  <si>
    <t>รายละเอียดครุภัณฑ์ ปี  2537 - 2540</t>
  </si>
  <si>
    <t>ที่</t>
  </si>
  <si>
    <t>รหัส</t>
  </si>
  <si>
    <t>ชนิดครุภัณฑ์</t>
  </si>
  <si>
    <t>ราคา</t>
  </si>
  <si>
    <t>ใช้ประจำที่</t>
  </si>
  <si>
    <t>หมายเหตุ</t>
  </si>
  <si>
    <t>400-37-001</t>
  </si>
  <si>
    <t>โต๊ะไม้ระดับ  1-2 พร้อมเก้าอี้</t>
  </si>
  <si>
    <t>อบต.แม่คือ</t>
  </si>
  <si>
    <t>บริจาค</t>
  </si>
  <si>
    <t>400-38-002</t>
  </si>
  <si>
    <t>รับโอน</t>
  </si>
  <si>
    <t>400-38-003</t>
  </si>
  <si>
    <t>โต๊ะไม้ระดับ  3-6 พร้อมเก้าอี้</t>
  </si>
  <si>
    <t>400-38-004</t>
  </si>
  <si>
    <t>โต๊ะไม้ระดับ  7-9 พร้อมเก้าอี้</t>
  </si>
  <si>
    <t>400-40-005</t>
  </si>
  <si>
    <t>โต๊ะเหล็กขนาด 7 ฟุต พร้อมเก้าอี้</t>
  </si>
  <si>
    <t>400-40-006</t>
  </si>
  <si>
    <t>โต๊ะประชุมขนาด 12 ที่นั่ง</t>
  </si>
  <si>
    <t>401-40-(004-023)</t>
  </si>
  <si>
    <t>เก้าอี้บุฟองน้ำสีน้ำตาล โครงเหล็ก</t>
  </si>
  <si>
    <t>404-38-001</t>
  </si>
  <si>
    <t>เก้าอี้บุฟองน้ำพับได้</t>
  </si>
  <si>
    <t>ชั้นวางเอกสารแบบเชื่อมติดกัน</t>
  </si>
  <si>
    <t>404-40-002-6</t>
  </si>
  <si>
    <t>ชั้นวางหนังสือ 4 ชั้น แบบเหล็ก</t>
  </si>
  <si>
    <t>406-37-001</t>
  </si>
  <si>
    <t>ตู้เหล็ก 2 บาน สีเทา</t>
  </si>
  <si>
    <t>406-38-002</t>
  </si>
  <si>
    <t>ตู้เก็บเอกสาร 4 ลิ้นชัก</t>
  </si>
  <si>
    <t>406-38-003</t>
  </si>
  <si>
    <t>406-38-004</t>
  </si>
  <si>
    <t>ตู้ไม้แบบ  2  ตอน</t>
  </si>
  <si>
    <t>406-39-005</t>
  </si>
  <si>
    <t>406-39-006</t>
  </si>
  <si>
    <t>ตู้เก็บแบบฟอร์ม 15 ลิ้นชัก</t>
  </si>
  <si>
    <t>406-40-007</t>
  </si>
  <si>
    <t>406-40-008</t>
  </si>
  <si>
    <t>414-38-001</t>
  </si>
  <si>
    <t>เครื่องพิมพ์ดีดแคร่ 12 นิ้ว</t>
  </si>
  <si>
    <t>414-38-002</t>
  </si>
  <si>
    <t>เครื่องพิมพ์ดีดไฟฟ้า พร้อมโต๊ะวาง</t>
  </si>
  <si>
    <t>415-38-001</t>
  </si>
  <si>
    <t>เครื่องคำนวณเลข 12 หลัก</t>
  </si>
  <si>
    <t>416-40-001</t>
  </si>
  <si>
    <t>เครื่องคอมพิวเตอร์ เครื่องพิมพ์ เครื่องสำรองไฟ</t>
  </si>
  <si>
    <t>พร้อมโต๊ะ</t>
  </si>
  <si>
    <t>418-39-001</t>
  </si>
  <si>
    <t>เครื่องอัดสำเนา พร้อมตู้</t>
  </si>
  <si>
    <t>439-40-001-2</t>
  </si>
  <si>
    <t>เครื่องทำน้ำเย็นแบบใช้ขวด</t>
  </si>
  <si>
    <t>442-39-001</t>
  </si>
  <si>
    <t>เครื่องตัดหญ้าแบบสะพาย (ข้อแข็ง)</t>
  </si>
  <si>
    <t>442-39-002</t>
  </si>
  <si>
    <t>เครื่องตัดหญ้าแบบสะพาย (ข้ออ่อน)</t>
  </si>
  <si>
    <t>625-39-001</t>
  </si>
  <si>
    <t>เครื่องพ่นยาแบบใช้แรงดัน</t>
  </si>
  <si>
    <t>445-39-001</t>
  </si>
  <si>
    <t>เครื่องเล่น วี.ดี.โอ.เทป</t>
  </si>
  <si>
    <t>456-39-001</t>
  </si>
  <si>
    <t>โทรทัศน์สีขนาด 20 นิ้ว</t>
  </si>
  <si>
    <t>412-39-001</t>
  </si>
  <si>
    <t>ตู้นิรภัย</t>
  </si>
  <si>
    <t>461-40-001</t>
  </si>
  <si>
    <t>วิทยุเทป 1 หัวเทป</t>
  </si>
  <si>
    <t>รวมเป็นเงินทั้งสิ้น -สองแสนแปดหมื่นเจ็ดพันแปดสิบบาทถ้วน-</t>
  </si>
  <si>
    <t>รายละเอียดครุภัณฑ์ ปี  2541</t>
  </si>
  <si>
    <t>400-41(007-14)</t>
  </si>
  <si>
    <t>โต๊ะเหล็กขนาด 45x25x29 พร้อมกระจก</t>
  </si>
  <si>
    <t>400-41-(015-16)</t>
  </si>
  <si>
    <t>โต๊ะเหล็กขนาด 72x26x29 พร้อมกระจก</t>
  </si>
  <si>
    <t>400-41-(017-18)</t>
  </si>
  <si>
    <t>โต๊ะเหล็กขนาด 59x25x29 พร้อมกระจก</t>
  </si>
  <si>
    <t>400-41-019</t>
  </si>
  <si>
    <t>โต๊ะพิมพ์ดีด พร้อมเก้าอี้</t>
  </si>
  <si>
    <t>400-41-020</t>
  </si>
  <si>
    <t>โต๊ะเขียนแบบ</t>
  </si>
  <si>
    <t>401-41-(031-32)</t>
  </si>
  <si>
    <t>เก้าอี้บุฟองน้ำ มีท้าวแขน มีพนักพิง</t>
  </si>
  <si>
    <t>401-41-(033-38)</t>
  </si>
  <si>
    <t>เก้าอี้มีล้อเลื่อน มีพนักพิง</t>
  </si>
  <si>
    <t>406-41-009</t>
  </si>
  <si>
    <t>ตู้เหล็ก 4 ลิ้นชัก</t>
  </si>
  <si>
    <t>406-41-010</t>
  </si>
  <si>
    <t>ตู้เก็บแบบฟอร์ม 10 ลิ้นชัก</t>
  </si>
  <si>
    <t>414-41-003</t>
  </si>
  <si>
    <t>เครื่องพิมพ์ดีด ขนาดแคร่ 18 นิ้ว</t>
  </si>
  <si>
    <t>417-41-001</t>
  </si>
  <si>
    <t>เครื่องถ่ายเอกสาร มิต้า ดีซี 2050</t>
  </si>
  <si>
    <t>423-41-001</t>
  </si>
  <si>
    <t>เครื่องรับโทรศัพท์พานาโซนิค</t>
  </si>
  <si>
    <t>464-41-001</t>
  </si>
  <si>
    <t>เครื่องรับส่งวิทยุ ขนาด 40 W</t>
  </si>
  <si>
    <t>464-41-002</t>
  </si>
  <si>
    <t>วิทยุมือถือ ขนาด 5 W</t>
  </si>
  <si>
    <t>452-41-001</t>
  </si>
  <si>
    <t>กล้องถ่ายรูปเพนแท็ก</t>
  </si>
  <si>
    <t>007-41-001</t>
  </si>
  <si>
    <t>เทปวัดระยะขนาด 50 ม.</t>
  </si>
  <si>
    <t>411-41-(001-2)</t>
  </si>
  <si>
    <t>พระบรมฉายาลักษณ์ขนาด 17x22</t>
  </si>
  <si>
    <t>432-41-001</t>
  </si>
  <si>
    <t>พัดลมแบบตั้งพื้น ขนาด 16"</t>
  </si>
  <si>
    <t>477-41-001</t>
  </si>
  <si>
    <t>โต๊ะหมู่บูชา 7 ตัว</t>
  </si>
  <si>
    <t>457-41-(001-3)</t>
  </si>
  <si>
    <t>ขาตั้งไมโครโฟน</t>
  </si>
  <si>
    <t>458-41-(001-3)</t>
  </si>
  <si>
    <t>ไมโครโฟน</t>
  </si>
  <si>
    <t>459-41-(001-2)</t>
  </si>
  <si>
    <t>ลำโพงตู้</t>
  </si>
  <si>
    <t>466-41-001</t>
  </si>
  <si>
    <t>แอมป์ขยาย 100 W</t>
  </si>
  <si>
    <t>107-41-001</t>
  </si>
  <si>
    <t>เสาวิทยุติดตั้งประจำที่</t>
  </si>
  <si>
    <t>รวมเป็นเงินทั้งสิ้น -สองแสนสองหมื่นเจ็ดพันเก้าร้อยบาทถ้วน-</t>
  </si>
  <si>
    <t>รายละเอียดครุภัณฑ์ ปี  2542</t>
  </si>
  <si>
    <t xml:space="preserve">       -42-(001-60)</t>
  </si>
  <si>
    <t>ไฟกิ่ง ฟิลิปส์</t>
  </si>
  <si>
    <t>466-42-002</t>
  </si>
  <si>
    <t>แอมป์ขยายเสียง 550 W</t>
  </si>
  <si>
    <t>462-42-(001-8)</t>
  </si>
  <si>
    <t>ลำโพงฮอน</t>
  </si>
  <si>
    <t>009-42-001</t>
  </si>
  <si>
    <t>รถจักรยานยนต์ฮอนด้า</t>
  </si>
  <si>
    <t>005-42-001</t>
  </si>
  <si>
    <t>เครื่องสูบน้ำ 3.7 แรงม้า</t>
  </si>
  <si>
    <t>005-42-002</t>
  </si>
  <si>
    <t>เครื่องสูบน้ำ 5.7  แรงม้า</t>
  </si>
  <si>
    <t>รวมเป็นเงินทั้งสิ้น -หนึ่งแสนสองหมื่นเจ็ดพันบาทถ้วน-</t>
  </si>
  <si>
    <t>รายละเอียดครุภัณฑ์ ปี  2543</t>
  </si>
  <si>
    <t>625-43-002</t>
  </si>
  <si>
    <t>เครื่องพ่นยาขนาด 3.7 แรงม้า</t>
  </si>
  <si>
    <t>458-43(004-7)</t>
  </si>
  <si>
    <t>ไมโครโฟนตั้งโต๊ะ</t>
  </si>
  <si>
    <t>462-43-(009-36)</t>
  </si>
  <si>
    <t>ลำโพงฮอน 20 นิ้ว</t>
  </si>
  <si>
    <t>700-43-001</t>
  </si>
  <si>
    <t>เครื่องพ้นหมอกควัน  ไอจีบ้า</t>
  </si>
  <si>
    <t>424-43-001</t>
  </si>
  <si>
    <t>เครื่องโทรสารพานาโซนิค</t>
  </si>
  <si>
    <t>405-43-001</t>
  </si>
  <si>
    <t>แท่นวางหนังสือพิมพ์</t>
  </si>
  <si>
    <t xml:space="preserve">         43-001</t>
  </si>
  <si>
    <t>ชุดเครื่องเขียนภาษาไทย</t>
  </si>
  <si>
    <t>406-43-001</t>
  </si>
  <si>
    <t>ตู้ยาไม้พาติเคิล</t>
  </si>
  <si>
    <t>415-43-(001-2)</t>
  </si>
  <si>
    <t>เครื่องคิดเลข 12 หลัก</t>
  </si>
  <si>
    <t>438-43-001</t>
  </si>
  <si>
    <t>เครื่องดูดฟุ่น เนชั่นแนล</t>
  </si>
  <si>
    <t>453-43-001</t>
  </si>
  <si>
    <t>แฟลชไฟกล้องถ่ายรูป</t>
  </si>
  <si>
    <t>รวมเป็นเงินทั้งสิ้น -หนึ่งแสนสี่หมื่นสามพันหกร้อยห้าสิบบาทถ้วน-</t>
  </si>
  <si>
    <t>รายละเอียดครุภัณฑ์ ปี  2544</t>
  </si>
  <si>
    <t>404-44-(007-8)</t>
  </si>
  <si>
    <t>ชั้นวางของแบบถอดได้ แบบ ต.10ข</t>
  </si>
  <si>
    <t>406-44-(011-13)</t>
  </si>
  <si>
    <t>ตู้เหล็ก 2 บาน</t>
  </si>
  <si>
    <t>406-44-014</t>
  </si>
  <si>
    <t>416-44-002</t>
  </si>
  <si>
    <t>คอมพิวเตอร์พร้อมเครื่องพิมพ์และเครื่องสำรองไฟ</t>
  </si>
  <si>
    <t>464-44-(003-6)</t>
  </si>
  <si>
    <t>วิทยุมือถือ ขนาด 5W</t>
  </si>
  <si>
    <t>625-44-(004-6)</t>
  </si>
  <si>
    <t>เครื่องพ่นยา ขนาด 5.5 แรงม้า</t>
  </si>
  <si>
    <t>รวมเป็นเงินทั้งสิ้น -หนึ่งแสนสี่หมื่นเจ็ดพันเก้าร้อยบาทถ้วน-</t>
  </si>
  <si>
    <t>รายละเอียดครุภัณฑ์ ปี  2545</t>
  </si>
  <si>
    <t>703-45-001</t>
  </si>
  <si>
    <t>ตู้เย็น ยี่ห้อไดสตาร์ ขนาด 5 คิว</t>
  </si>
  <si>
    <t>420-45-001</t>
  </si>
  <si>
    <t xml:space="preserve">เครื่องปรับอากาศ ยี่ห้อ Generation ขนาด </t>
  </si>
  <si>
    <t>30,000   บีทียู  สีเทาอ่อน</t>
  </si>
  <si>
    <t>420-45-002</t>
  </si>
  <si>
    <t xml:space="preserve">เครื่องปรับอากาศ  ยี่ห้อ  ซัมซุง  ขนาด </t>
  </si>
  <si>
    <t>12,759.17 บีทียู</t>
  </si>
  <si>
    <t>462-45-(037-44)</t>
  </si>
  <si>
    <t>ลำโพงฮอนพร้อมติดตั้ง</t>
  </si>
  <si>
    <t>รวมเป็นเงินทั้งสิ้น -สามหมื่นเก้าพันยี่สิบบาทถ้วน-</t>
  </si>
  <si>
    <t>รายละเอียดครุภัณฑ์ ปี  2546</t>
  </si>
  <si>
    <t>401-46-(039-139)</t>
  </si>
  <si>
    <t>เก้าอี้พลาสติก มีพนักพิงหลัง สีมุก ไม่มียี่ห้อ</t>
  </si>
  <si>
    <t>406-46-(015-017)</t>
  </si>
  <si>
    <t>ตู้เหล็กเก็บเอกสาร ชนิด 2 บาน</t>
  </si>
  <si>
    <t>416-46-(003-004)</t>
  </si>
  <si>
    <t>416-46-005</t>
  </si>
  <si>
    <t>452-46-0002</t>
  </si>
  <si>
    <t>กล้องถ่ายรูป ยี่ห้อ ฟูจิ</t>
  </si>
  <si>
    <t>007-46-0002</t>
  </si>
  <si>
    <t>เทปวัดระยะ</t>
  </si>
  <si>
    <t>466-46-003</t>
  </si>
  <si>
    <t>แอมป์ขยาย  160W</t>
  </si>
  <si>
    <t>บ้านผู้ใหญ่บ้าน</t>
  </si>
  <si>
    <t>หมู่ 6</t>
  </si>
  <si>
    <t>รวมเป็นเงินทั้งสิ้น -หนึ่งแสนเจ็ดหมื่นสามพันสามร้อยบาทถ้วน-</t>
  </si>
  <si>
    <t>รายละเอียดครุภัณฑ์ปีงบประมาณ 2547</t>
  </si>
  <si>
    <t>400-47-021</t>
  </si>
  <si>
    <t>โต๊ะคอมพิวเตอร์ขนาด กว้าง 0.60 เมตร</t>
  </si>
  <si>
    <t>ยาว 1.20 เมตร สีเนื้อไม้</t>
  </si>
  <si>
    <t>401-47-(140-150)</t>
  </si>
  <si>
    <t xml:space="preserve">เก้าอี้มีพนักพิงโครงสร้างเป็นโครเมี่ยม  </t>
  </si>
  <si>
    <t>เบาะฟองน้ำ  สีเทาเข้ม</t>
  </si>
  <si>
    <t>406-47-(018-020)</t>
  </si>
  <si>
    <t>ตู้เหล็กเก็บเอกสารชนิด 2 บาน มอก. 353-2532</t>
  </si>
  <si>
    <t>ยี่ห้อ นิคโค  สีเทา จำนวน  3 ตู้</t>
  </si>
  <si>
    <t>416-47-006</t>
  </si>
  <si>
    <t xml:space="preserve"> -เครื่องไมโครคอมพิวเตอร์ พร้อมคีย์บอร์ด</t>
  </si>
  <si>
    <t xml:space="preserve"> -</t>
  </si>
  <si>
    <t>รับมอบตาม</t>
  </si>
  <si>
    <t>และเมาส์ยี่ห้อ Pollwell รุ่น GALLANT</t>
  </si>
  <si>
    <t>โครงการ</t>
  </si>
  <si>
    <t>จอภาพ 15 นิ้ว</t>
  </si>
  <si>
    <t xml:space="preserve">Intrenet </t>
  </si>
  <si>
    <t xml:space="preserve"> -MODEM 56 kbps/s</t>
  </si>
  <si>
    <t>ตำบลระยะที่</t>
  </si>
  <si>
    <t xml:space="preserve"> -เครื่องพิมพ์แบบ LASERJET 1300</t>
  </si>
  <si>
    <t>3จากกรมส่ง</t>
  </si>
  <si>
    <t xml:space="preserve"> -เครื่องควบคุมและสำรองไฟยี่ห้อ</t>
  </si>
  <si>
    <t>เสริมการปก</t>
  </si>
  <si>
    <t>POWBACK รุ่น STAR 500</t>
  </si>
  <si>
    <t>ครอง</t>
  </si>
  <si>
    <t xml:space="preserve"> -เครื่องสแกนเนอร์ ยี่ห้อ UMAX</t>
  </si>
  <si>
    <t xml:space="preserve"> -ลำโพง 240 วัตต์</t>
  </si>
  <si>
    <t>452-47-003</t>
  </si>
  <si>
    <t>กล้องถ่ายรูปดิจิตอล ยี่ห้อ โซนี รุ่น DSC -P8</t>
  </si>
  <si>
    <t>สีเงิน , ความละเอียด 3.2 ล้านฟิกเซล ซูมภาพ</t>
  </si>
  <si>
    <t xml:space="preserve">     </t>
  </si>
  <si>
    <t>ได้ 3 เท่า สามารถบันทึกภาพเคลื่อนไหวและ</t>
  </si>
  <si>
    <t>ภาพนิ่งได้</t>
  </si>
  <si>
    <t>466-47-004</t>
  </si>
  <si>
    <t xml:space="preserve"> -ไมค์ประชุมคอนเดนเซอร์ยี่ห้อ OKAR </t>
  </si>
  <si>
    <t xml:space="preserve">14 ตัว </t>
  </si>
  <si>
    <t xml:space="preserve"> - มิกซ์ไมค์  8 ช่องยี่ห้อ TRIO 2 ตัว</t>
  </si>
  <si>
    <t xml:space="preserve"> -เพาเวอร์แอมป์ S-2400 Shinkira Soumd</t>
  </si>
  <si>
    <t>กำลังขับ 300*300 วัตต์ 1 ตัว</t>
  </si>
  <si>
    <t xml:space="preserve"> -ตู้ลำโพง 8 นิ้ว (BMB)</t>
  </si>
  <si>
    <t xml:space="preserve"> -ตู้ลำโพง 15 นิ้ว 2 ทาง ยี่ห้อ พีออดิโอ 500</t>
  </si>
  <si>
    <t>วัตต์ 1 คู่</t>
  </si>
  <si>
    <t xml:space="preserve"> -ขาตั้งลำโพง 2 คู่ สีดำ</t>
  </si>
  <si>
    <t xml:space="preserve"> -ขาไมค์บูม พร้อมคอจับไมค์ 1 ตัว</t>
  </si>
  <si>
    <t xml:space="preserve"> -แอมป์เสียงตามสาย 160 วัตต์ยี่ห้อ  มิวสิก</t>
  </si>
  <si>
    <t>421-47-001</t>
  </si>
  <si>
    <t>เครื่องเล่น รถไฟโยก ขนาด 5 ที่นั่ง</t>
  </si>
  <si>
    <t>ศูนย์เด็กเล็ก</t>
  </si>
  <si>
    <t>421-47-002</t>
  </si>
  <si>
    <t>เครื่องเล่นสะพานลื่น  บาร์โค้ง ปีนป่ายชุดใหญ่</t>
  </si>
  <si>
    <t>รวมเป็นเงิน -เก้าหมื่นหกพันห้าร้อยสามสิบบาทถ้วน-</t>
  </si>
  <si>
    <t>รายละเอียดครุภัณฑ์ปีงบประมาณ 2548</t>
  </si>
  <si>
    <t>456-48-002</t>
  </si>
  <si>
    <t>โทรทัศน์สี ขนาด 21 นิ้ว ยี่ห้อ ซัมซุง</t>
  </si>
  <si>
    <t xml:space="preserve">   -</t>
  </si>
  <si>
    <t>ของแถม</t>
  </si>
  <si>
    <t>แบบจอแบน รุ่น CS-21K9MM สีบรอนส์ ดำ</t>
  </si>
  <si>
    <t>420-48-003</t>
  </si>
  <si>
    <t xml:space="preserve">เครื่องปรับอากาศยี่ห้อ ซัมซุง ขนาด </t>
  </si>
  <si>
    <t>13,000 บีทียู รุ่น เอเอสเค 13WOWE</t>
  </si>
  <si>
    <t>416-48-(007-10)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</si>
</sst>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d\ ดดดด\ bbbb"/>
    <numFmt numFmtId="190" formatCode="#,##0.00_ ;\-#,##0.00\ "/>
    <numFmt numFmtId="191" formatCode="0.0"/>
    <numFmt numFmtId="192" formatCode="#,##0.0"/>
    <numFmt numFmtId="193" formatCode="_-* #,##0.000_-;\-* #,##0.000_-;_-* &quot;-&quot;??_-;_-@_-"/>
    <numFmt numFmtId="194" formatCode="#,##0.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t&quot;$&quot;#,##0_);\(t&quot;$&quot;#,##0\)"/>
    <numFmt numFmtId="204" formatCode="t&quot;$&quot;#,##0_);[Red]\(t&quot;$&quot;#,##0\)"/>
    <numFmt numFmtId="205" formatCode="t&quot;$&quot;#,##0.00_);\(t&quot;$&quot;#,##0.00\)"/>
    <numFmt numFmtId="206" formatCode="t&quot;$&quot;#,##0.00_);[Red]\(t&quot;$&quot;#,##0.00\)"/>
    <numFmt numFmtId="207" formatCode="#,##0.0000000000000"/>
    <numFmt numFmtId="208" formatCode="#,##0.000000000000"/>
    <numFmt numFmtId="209" formatCode="#,##0.00000000000"/>
    <numFmt numFmtId="210" formatCode="#,##0.0000000000"/>
    <numFmt numFmtId="211" formatCode="#,##0.000000000"/>
    <numFmt numFmtId="212" formatCode="#,##0.00000000"/>
    <numFmt numFmtId="213" formatCode="#,##0.0000000"/>
    <numFmt numFmtId="214" formatCode="#,##0.000000"/>
    <numFmt numFmtId="215" formatCode="#,##0.00000"/>
    <numFmt numFmtId="216" formatCode="#,##0.0000"/>
    <numFmt numFmtId="217" formatCode="#,##0.00;\(#,##0.00\)"/>
    <numFmt numFmtId="218" formatCode="_-* #,##0.0000_-;\-* #,##0.0000_-;_-* &quot;-&quot;??_-;_-@_-"/>
  </numFmts>
  <fonts count="23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6"/>
      <name val="Angsana New"/>
      <family val="1"/>
    </font>
    <font>
      <sz val="16"/>
      <name val="Cordia New"/>
      <family val="2"/>
    </font>
    <font>
      <u val="single"/>
      <sz val="16"/>
      <name val="Cordia New"/>
      <family val="2"/>
    </font>
    <font>
      <b/>
      <sz val="20"/>
      <name val="Cordia New"/>
      <family val="2"/>
    </font>
    <font>
      <b/>
      <sz val="18"/>
      <name val="Cordia New"/>
      <family val="2"/>
    </font>
    <font>
      <u val="single"/>
      <sz val="14"/>
      <name val="Cordia New"/>
      <family val="2"/>
    </font>
    <font>
      <b/>
      <u val="single"/>
      <sz val="16"/>
      <name val="Cordia New"/>
      <family val="2"/>
    </font>
    <font>
      <b/>
      <sz val="18"/>
      <name val="AngsanaUPC"/>
      <family val="1"/>
    </font>
    <font>
      <sz val="16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b/>
      <sz val="16"/>
      <name val="AngsanaUPC"/>
      <family val="1"/>
    </font>
    <font>
      <sz val="8"/>
      <name val="Cordia New"/>
      <family val="0"/>
    </font>
    <font>
      <b/>
      <sz val="15"/>
      <name val="Angsana New"/>
      <family val="1"/>
    </font>
    <font>
      <sz val="15"/>
      <name val="Cordia New"/>
      <family val="0"/>
    </font>
    <font>
      <b/>
      <sz val="14"/>
      <color indexed="10"/>
      <name val="Cordia New"/>
      <family val="2"/>
    </font>
    <font>
      <sz val="14"/>
      <color indexed="10"/>
      <name val="Cordia New"/>
      <family val="2"/>
    </font>
    <font>
      <sz val="13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3" fontId="0" fillId="0" borderId="5" xfId="15" applyBorder="1" applyAlignment="1">
      <alignment/>
    </xf>
    <xf numFmtId="43" fontId="0" fillId="0" borderId="0" xfId="15" applyFont="1" applyAlignment="1">
      <alignment horizontal="center"/>
    </xf>
    <xf numFmtId="0" fontId="2" fillId="0" borderId="3" xfId="0" applyFont="1" applyBorder="1" applyAlignment="1">
      <alignment/>
    </xf>
    <xf numFmtId="43" fontId="2" fillId="0" borderId="4" xfId="15" applyFont="1" applyBorder="1" applyAlignment="1">
      <alignment/>
    </xf>
    <xf numFmtId="43" fontId="0" fillId="0" borderId="4" xfId="15" applyFont="1" applyBorder="1" applyAlignment="1">
      <alignment horizontal="center"/>
    </xf>
    <xf numFmtId="43" fontId="0" fillId="0" borderId="4" xfId="15" applyBorder="1" applyAlignment="1">
      <alignment/>
    </xf>
    <xf numFmtId="188" fontId="0" fillId="0" borderId="0" xfId="15" applyNumberFormat="1" applyBorder="1" applyAlignment="1">
      <alignment/>
    </xf>
    <xf numFmtId="43" fontId="2" fillId="0" borderId="6" xfId="15" applyNumberFormat="1" applyFont="1" applyBorder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/>
    </xf>
    <xf numFmtId="43" fontId="2" fillId="0" borderId="4" xfId="0" applyNumberFormat="1" applyFont="1" applyBorder="1" applyAlignment="1">
      <alignment/>
    </xf>
    <xf numFmtId="188" fontId="2" fillId="0" borderId="4" xfId="0" applyNumberFormat="1" applyFont="1" applyBorder="1" applyAlignment="1">
      <alignment horizontal="center"/>
    </xf>
    <xf numFmtId="43" fontId="2" fillId="0" borderId="6" xfId="15" applyFont="1" applyBorder="1" applyAlignment="1">
      <alignment/>
    </xf>
    <xf numFmtId="43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5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3" xfId="15" applyFont="1" applyBorder="1" applyAlignment="1">
      <alignment/>
    </xf>
    <xf numFmtId="43" fontId="1" fillId="0" borderId="9" xfId="0" applyNumberFormat="1" applyFont="1" applyBorder="1" applyAlignment="1">
      <alignment/>
    </xf>
    <xf numFmtId="43" fontId="1" fillId="0" borderId="9" xfId="15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188" fontId="0" fillId="0" borderId="7" xfId="15" applyNumberFormat="1" applyBorder="1" applyAlignment="1">
      <alignment/>
    </xf>
    <xf numFmtId="43" fontId="0" fillId="0" borderId="11" xfId="15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8" fontId="0" fillId="0" borderId="15" xfId="15" applyNumberFormat="1" applyBorder="1" applyAlignment="1">
      <alignment/>
    </xf>
    <xf numFmtId="0" fontId="0" fillId="0" borderId="15" xfId="0" applyBorder="1" applyAlignment="1">
      <alignment horizontal="center"/>
    </xf>
    <xf numFmtId="188" fontId="0" fillId="0" borderId="8" xfId="0" applyNumberFormat="1" applyBorder="1" applyAlignment="1">
      <alignment/>
    </xf>
    <xf numFmtId="188" fontId="0" fillId="0" borderId="0" xfId="15" applyNumberFormat="1" applyBorder="1" applyAlignment="1">
      <alignment/>
    </xf>
    <xf numFmtId="188" fontId="0" fillId="0" borderId="0" xfId="15" applyNumberFormat="1" applyFont="1" applyAlignment="1">
      <alignment horizontal="center"/>
    </xf>
    <xf numFmtId="188" fontId="0" fillId="0" borderId="8" xfId="0" applyNumberFormat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10" xfId="15" applyBorder="1" applyAlignment="1">
      <alignment/>
    </xf>
    <xf numFmtId="43" fontId="0" fillId="0" borderId="0" xfId="15" applyBorder="1" applyAlignment="1">
      <alignment/>
    </xf>
    <xf numFmtId="0" fontId="0" fillId="0" borderId="11" xfId="0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/>
    </xf>
    <xf numFmtId="3" fontId="11" fillId="0" borderId="6" xfId="0" applyNumberFormat="1" applyFont="1" applyBorder="1" applyAlignment="1">
      <alignment horizontal="center"/>
    </xf>
    <xf numFmtId="0" fontId="12" fillId="0" borderId="6" xfId="0" applyFont="1" applyBorder="1" applyAlignment="1">
      <alignment/>
    </xf>
    <xf numFmtId="3" fontId="11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3" fontId="11" fillId="0" borderId="1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4" fontId="11" fillId="0" borderId="6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188" fontId="0" fillId="0" borderId="0" xfId="0" applyNumberFormat="1" applyAlignment="1">
      <alignment/>
    </xf>
    <xf numFmtId="43" fontId="12" fillId="0" borderId="0" xfId="15" applyFont="1" applyAlignment="1">
      <alignment/>
    </xf>
    <xf numFmtId="0" fontId="14" fillId="0" borderId="6" xfId="0" applyFont="1" applyBorder="1" applyAlignment="1">
      <alignment/>
    </xf>
    <xf numFmtId="43" fontId="12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1" fillId="0" borderId="4" xfId="0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43" fontId="2" fillId="0" borderId="0" xfId="15" applyFont="1" applyBorder="1" applyAlignment="1">
      <alignment/>
    </xf>
    <xf numFmtId="188" fontId="2" fillId="0" borderId="0" xfId="0" applyNumberFormat="1" applyFont="1" applyBorder="1" applyAlignment="1">
      <alignment horizontal="center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" fontId="14" fillId="0" borderId="0" xfId="0" applyNumberFormat="1" applyFont="1" applyBorder="1" applyAlignment="1">
      <alignment horizontal="center"/>
    </xf>
    <xf numFmtId="43" fontId="0" fillId="0" borderId="7" xfId="15" applyBorder="1" applyAlignment="1">
      <alignment/>
    </xf>
    <xf numFmtId="0" fontId="14" fillId="0" borderId="0" xfId="0" applyFont="1" applyAlignment="1">
      <alignment/>
    </xf>
    <xf numFmtId="4" fontId="1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43" fontId="18" fillId="0" borderId="6" xfId="15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/>
    </xf>
    <xf numFmtId="43" fontId="0" fillId="0" borderId="0" xfId="15" applyFont="1" applyAlignment="1">
      <alignment/>
    </xf>
    <xf numFmtId="43" fontId="0" fillId="0" borderId="0" xfId="0" applyNumberFormat="1" applyFont="1" applyAlignment="1">
      <alignment/>
    </xf>
    <xf numFmtId="43" fontId="2" fillId="0" borderId="9" xfId="15" applyFont="1" applyBorder="1" applyAlignment="1">
      <alignment/>
    </xf>
    <xf numFmtId="43" fontId="19" fillId="0" borderId="0" xfId="15" applyFont="1" applyAlignment="1">
      <alignment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43" fontId="0" fillId="0" borderId="5" xfId="15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49" fontId="13" fillId="0" borderId="15" xfId="0" applyNumberFormat="1" applyFont="1" applyBorder="1" applyAlignment="1">
      <alignment horizontal="center"/>
    </xf>
    <xf numFmtId="43" fontId="13" fillId="0" borderId="15" xfId="15" applyFont="1" applyBorder="1" applyAlignment="1">
      <alignment/>
    </xf>
    <xf numFmtId="43" fontId="13" fillId="0" borderId="20" xfId="15" applyFont="1" applyBorder="1" applyAlignment="1">
      <alignment/>
    </xf>
    <xf numFmtId="43" fontId="13" fillId="0" borderId="21" xfId="15" applyFont="1" applyBorder="1" applyAlignment="1">
      <alignment/>
    </xf>
    <xf numFmtId="43" fontId="13" fillId="0" borderId="3" xfId="15" applyFont="1" applyBorder="1" applyAlignment="1">
      <alignment/>
    </xf>
    <xf numFmtId="43" fontId="13" fillId="0" borderId="22" xfId="15" applyFont="1" applyBorder="1" applyAlignment="1">
      <alignment/>
    </xf>
    <xf numFmtId="49" fontId="13" fillId="0" borderId="23" xfId="0" applyNumberFormat="1" applyFont="1" applyBorder="1" applyAlignment="1">
      <alignment horizontal="center"/>
    </xf>
    <xf numFmtId="43" fontId="13" fillId="0" borderId="23" xfId="15" applyFont="1" applyBorder="1" applyAlignment="1">
      <alignment/>
    </xf>
    <xf numFmtId="43" fontId="13" fillId="0" borderId="24" xfId="15" applyFont="1" applyBorder="1" applyAlignment="1">
      <alignment/>
    </xf>
    <xf numFmtId="43" fontId="13" fillId="0" borderId="25" xfId="15" applyFont="1" applyBorder="1" applyAlignment="1">
      <alignment/>
    </xf>
    <xf numFmtId="43" fontId="13" fillId="0" borderId="26" xfId="15" applyFont="1" applyBorder="1" applyAlignment="1">
      <alignment/>
    </xf>
    <xf numFmtId="49" fontId="13" fillId="0" borderId="7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43" fontId="13" fillId="0" borderId="8" xfId="15" applyFont="1" applyBorder="1" applyAlignment="1">
      <alignment/>
    </xf>
    <xf numFmtId="43" fontId="13" fillId="0" borderId="27" xfId="15" applyFont="1" applyBorder="1" applyAlignment="1">
      <alignment/>
    </xf>
    <xf numFmtId="43" fontId="13" fillId="0" borderId="28" xfId="15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5" xfId="0" applyFont="1" applyBorder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/>
    </xf>
    <xf numFmtId="218" fontId="0" fillId="0" borderId="0" xfId="0" applyNumberFormat="1" applyAlignment="1">
      <alignment/>
    </xf>
    <xf numFmtId="43" fontId="0" fillId="0" borderId="0" xfId="15" applyNumberFormat="1" applyBorder="1" applyAlignment="1">
      <alignment/>
    </xf>
    <xf numFmtId="43" fontId="0" fillId="0" borderId="9" xfId="15" applyNumberFormat="1" applyFont="1" applyBorder="1" applyAlignment="1">
      <alignment/>
    </xf>
    <xf numFmtId="43" fontId="0" fillId="0" borderId="9" xfId="15" applyNumberFormat="1" applyBorder="1" applyAlignment="1">
      <alignment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/>
    </xf>
    <xf numFmtId="188" fontId="11" fillId="0" borderId="6" xfId="15" applyNumberFormat="1" applyFont="1" applyBorder="1" applyAlignment="1">
      <alignment horizontal="center"/>
    </xf>
    <xf numFmtId="0" fontId="11" fillId="0" borderId="0" xfId="0" applyFont="1" applyAlignment="1">
      <alignment/>
    </xf>
    <xf numFmtId="188" fontId="11" fillId="0" borderId="0" xfId="0" applyNumberFormat="1" applyFont="1" applyAlignment="1">
      <alignment/>
    </xf>
    <xf numFmtId="0" fontId="11" fillId="0" borderId="6" xfId="0" applyFont="1" applyBorder="1" applyAlignment="1">
      <alignment horizontal="right"/>
    </xf>
    <xf numFmtId="188" fontId="14" fillId="0" borderId="16" xfId="15" applyNumberFormat="1" applyFont="1" applyBorder="1" applyAlignment="1">
      <alignment horizontal="center"/>
    </xf>
    <xf numFmtId="188" fontId="1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2" fillId="0" borderId="29" xfId="0" applyFont="1" applyBorder="1" applyAlignment="1">
      <alignment/>
    </xf>
    <xf numFmtId="49" fontId="22" fillId="0" borderId="29" xfId="0" applyNumberFormat="1" applyFont="1" applyBorder="1" applyAlignment="1">
      <alignment horizontal="center"/>
    </xf>
    <xf numFmtId="43" fontId="22" fillId="0" borderId="30" xfId="15" applyFont="1" applyBorder="1" applyAlignment="1">
      <alignment/>
    </xf>
    <xf numFmtId="43" fontId="22" fillId="0" borderId="29" xfId="15" applyFont="1" applyBorder="1" applyAlignment="1">
      <alignment/>
    </xf>
    <xf numFmtId="0" fontId="0" fillId="0" borderId="0" xfId="0" applyFont="1" applyAlignment="1">
      <alignment/>
    </xf>
    <xf numFmtId="0" fontId="22" fillId="0" borderId="31" xfId="0" applyFont="1" applyBorder="1" applyAlignment="1">
      <alignment/>
    </xf>
    <xf numFmtId="49" fontId="22" fillId="0" borderId="31" xfId="0" applyNumberFormat="1" applyFont="1" applyBorder="1" applyAlignment="1">
      <alignment horizontal="center"/>
    </xf>
    <xf numFmtId="43" fontId="22" fillId="0" borderId="32" xfId="15" applyFont="1" applyBorder="1" applyAlignment="1">
      <alignment/>
    </xf>
    <xf numFmtId="43" fontId="22" fillId="0" borderId="31" xfId="15" applyFont="1" applyBorder="1" applyAlignment="1">
      <alignment/>
    </xf>
    <xf numFmtId="43" fontId="0" fillId="0" borderId="0" xfId="0" applyNumberFormat="1" applyFont="1" applyAlignment="1">
      <alignment/>
    </xf>
    <xf numFmtId="0" fontId="22" fillId="0" borderId="33" xfId="0" applyFont="1" applyBorder="1" applyAlignment="1">
      <alignment/>
    </xf>
    <xf numFmtId="49" fontId="22" fillId="0" borderId="33" xfId="0" applyNumberFormat="1" applyFont="1" applyBorder="1" applyAlignment="1">
      <alignment horizontal="center"/>
    </xf>
    <xf numFmtId="43" fontId="22" fillId="0" borderId="32" xfId="15" applyFont="1" applyBorder="1" applyAlignment="1">
      <alignment horizontal="left"/>
    </xf>
    <xf numFmtId="43" fontId="22" fillId="0" borderId="32" xfId="15" applyFont="1" applyBorder="1" applyAlignment="1">
      <alignment horizontal="center"/>
    </xf>
    <xf numFmtId="43" fontId="22" fillId="0" borderId="34" xfId="15" applyFont="1" applyBorder="1" applyAlignment="1">
      <alignment/>
    </xf>
    <xf numFmtId="0" fontId="22" fillId="0" borderId="35" xfId="0" applyFont="1" applyBorder="1" applyAlignment="1">
      <alignment/>
    </xf>
    <xf numFmtId="49" fontId="22" fillId="0" borderId="35" xfId="0" applyNumberFormat="1" applyFont="1" applyBorder="1" applyAlignment="1">
      <alignment horizontal="center"/>
    </xf>
    <xf numFmtId="43" fontId="22" fillId="0" borderId="36" xfId="15" applyFont="1" applyBorder="1" applyAlignment="1">
      <alignment/>
    </xf>
    <xf numFmtId="43" fontId="22" fillId="0" borderId="35" xfId="15" applyFont="1" applyBorder="1" applyAlignment="1">
      <alignment/>
    </xf>
    <xf numFmtId="0" fontId="22" fillId="0" borderId="0" xfId="0" applyFont="1" applyAlignment="1">
      <alignment/>
    </xf>
    <xf numFmtId="0" fontId="22" fillId="0" borderId="37" xfId="0" applyFont="1" applyBorder="1" applyAlignment="1">
      <alignment horizontal="center"/>
    </xf>
    <xf numFmtId="43" fontId="21" fillId="0" borderId="38" xfId="15" applyFont="1" applyBorder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49" fontId="21" fillId="0" borderId="2" xfId="0" applyNumberFormat="1" applyFont="1" applyBorder="1" applyAlignment="1">
      <alignment horizontal="center" vertical="center"/>
    </xf>
    <xf numFmtId="49" fontId="21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0" xfId="15" applyFont="1" applyAlignment="1">
      <alignment horizontal="center"/>
    </xf>
    <xf numFmtId="43" fontId="4" fillId="0" borderId="0" xfId="15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34</xdr:row>
      <xdr:rowOff>57150</xdr:rowOff>
    </xdr:from>
    <xdr:to>
      <xdr:col>3</xdr:col>
      <xdr:colOff>1114425</xdr:colOff>
      <xdr:row>34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095750" y="9505950"/>
          <a:ext cx="6953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34</xdr:row>
      <xdr:rowOff>57150</xdr:rowOff>
    </xdr:from>
    <xdr:to>
      <xdr:col>3</xdr:col>
      <xdr:colOff>1114425</xdr:colOff>
      <xdr:row>34</xdr:row>
      <xdr:rowOff>238125</xdr:rowOff>
    </xdr:to>
    <xdr:sp>
      <xdr:nvSpPr>
        <xdr:cNvPr id="1" name="AutoShape 1"/>
        <xdr:cNvSpPr>
          <a:spLocks/>
        </xdr:cNvSpPr>
      </xdr:nvSpPr>
      <xdr:spPr>
        <a:xfrm>
          <a:off x="4095750" y="9505950"/>
          <a:ext cx="695325" cy="180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&#3648;&#3604;&#3639;&#3629;&#3609;\&#3585;.&#3618;.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10;%204%20&#3648;&#3604;&#3639;&#3629;&#3609;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งบประกอบ1"/>
      <sheetName val="รับจ่าย"/>
      <sheetName val="ประกอบงบ2"/>
      <sheetName val="งบกระทบยอด"/>
      <sheetName val="งบประมาณรายจ่าย"/>
      <sheetName val="ตั้งจ่ายจากรายได้,อุดหนุน"/>
      <sheetName val="คุมสำรอง"/>
      <sheetName val="ตั้งจ่ายจากรายได้"/>
      <sheetName val="ตั้งจ่ายจากเงินอุดหนุน "/>
      <sheetName val="ทำการกระทบยอด"/>
    </sheetNames>
    <sheetDataSet>
      <sheetData sheetId="1">
        <row r="10">
          <cell r="H10">
            <v>3038223.74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วมปี"/>
      <sheetName val="จ่ายจากสำรอง"/>
      <sheetName val="รายรับ51"/>
      <sheetName val="สรุป 2"/>
      <sheetName val="ส่ง"/>
      <sheetName val="Sheet1"/>
      <sheetName val="Sheet2"/>
      <sheetName val="Sheet3"/>
    </sheetNames>
    <sheetDataSet>
      <sheetData sheetId="0">
        <row r="121">
          <cell r="R121">
            <v>31900</v>
          </cell>
        </row>
        <row r="122">
          <cell r="R122">
            <v>59300</v>
          </cell>
        </row>
        <row r="123">
          <cell r="R123">
            <v>5800</v>
          </cell>
        </row>
        <row r="124">
          <cell r="R124">
            <v>28990</v>
          </cell>
        </row>
        <row r="125">
          <cell r="R125">
            <v>5520</v>
          </cell>
        </row>
        <row r="126">
          <cell r="R126">
            <v>9900</v>
          </cell>
        </row>
        <row r="128">
          <cell r="R128">
            <v>3980</v>
          </cell>
        </row>
        <row r="129">
          <cell r="R129">
            <v>5900</v>
          </cell>
        </row>
        <row r="130">
          <cell r="R130">
            <v>6600</v>
          </cell>
        </row>
        <row r="132">
          <cell r="R132">
            <v>10300</v>
          </cell>
        </row>
        <row r="134">
          <cell r="R134">
            <v>18500</v>
          </cell>
        </row>
        <row r="135">
          <cell r="R135">
            <v>13500</v>
          </cell>
        </row>
        <row r="137">
          <cell r="R137">
            <v>11200</v>
          </cell>
        </row>
        <row r="139">
          <cell r="R139">
            <v>99500</v>
          </cell>
        </row>
        <row r="172">
          <cell r="R172">
            <v>19800</v>
          </cell>
        </row>
        <row r="173">
          <cell r="R173">
            <v>3400</v>
          </cell>
        </row>
        <row r="174">
          <cell r="R174">
            <v>36650</v>
          </cell>
        </row>
        <row r="175">
          <cell r="R175">
            <v>5800</v>
          </cell>
        </row>
        <row r="176">
          <cell r="R176">
            <v>31000</v>
          </cell>
        </row>
        <row r="177">
          <cell r="R177">
            <v>6100</v>
          </cell>
        </row>
        <row r="207">
          <cell r="R207">
            <v>5800</v>
          </cell>
        </row>
        <row r="253">
          <cell r="R253">
            <v>5800</v>
          </cell>
        </row>
        <row r="254">
          <cell r="R254">
            <v>36650</v>
          </cell>
        </row>
        <row r="256">
          <cell r="R256">
            <v>31900</v>
          </cell>
        </row>
        <row r="257">
          <cell r="R257">
            <v>5250</v>
          </cell>
        </row>
        <row r="258">
          <cell r="R258">
            <v>18900</v>
          </cell>
        </row>
        <row r="259">
          <cell r="R259">
            <v>4950</v>
          </cell>
        </row>
        <row r="266">
          <cell r="C266">
            <v>388029</v>
          </cell>
        </row>
        <row r="267">
          <cell r="C267">
            <v>1937920</v>
          </cell>
        </row>
        <row r="268">
          <cell r="C268">
            <v>800800</v>
          </cell>
        </row>
        <row r="269">
          <cell r="C269">
            <v>1596987</v>
          </cell>
        </row>
        <row r="270">
          <cell r="C270">
            <v>4002001</v>
          </cell>
        </row>
        <row r="271">
          <cell r="C271">
            <v>1391160</v>
          </cell>
        </row>
        <row r="272">
          <cell r="C272">
            <v>182471</v>
          </cell>
        </row>
        <row r="273">
          <cell r="C273">
            <v>1813980</v>
          </cell>
        </row>
        <row r="274">
          <cell r="C274">
            <v>65000</v>
          </cell>
        </row>
        <row r="275">
          <cell r="C275">
            <v>498152</v>
          </cell>
        </row>
        <row r="276">
          <cell r="C276">
            <v>3691500</v>
          </cell>
        </row>
        <row r="280">
          <cell r="C280">
            <v>180000</v>
          </cell>
        </row>
        <row r="281">
          <cell r="C281">
            <v>58700</v>
          </cell>
        </row>
        <row r="282">
          <cell r="C282">
            <v>32700</v>
          </cell>
        </row>
        <row r="283">
          <cell r="C283">
            <v>29060</v>
          </cell>
        </row>
        <row r="288">
          <cell r="C288">
            <v>9951790</v>
          </cell>
        </row>
      </sheetData>
      <sheetData sheetId="2">
        <row r="9">
          <cell r="R9">
            <v>21285.239999999998</v>
          </cell>
          <cell r="S9">
            <v>13096.67</v>
          </cell>
        </row>
        <row r="10">
          <cell r="R10">
            <v>148266</v>
          </cell>
          <cell r="S10">
            <v>2150</v>
          </cell>
        </row>
        <row r="11">
          <cell r="R11">
            <v>20755</v>
          </cell>
          <cell r="S11">
            <v>5997</v>
          </cell>
        </row>
        <row r="12">
          <cell r="R12">
            <v>342820.87</v>
          </cell>
          <cell r="S12">
            <v>229138.51</v>
          </cell>
        </row>
        <row r="13">
          <cell r="R13">
            <v>643824.96</v>
          </cell>
          <cell r="S13">
            <v>460351.13</v>
          </cell>
        </row>
        <row r="14">
          <cell r="R14">
            <v>0</v>
          </cell>
          <cell r="S14">
            <v>0</v>
          </cell>
        </row>
        <row r="15">
          <cell r="R15">
            <v>3300546.37</v>
          </cell>
          <cell r="S15">
            <v>2131219.12</v>
          </cell>
        </row>
        <row r="16">
          <cell r="R16">
            <v>100368.20000000001</v>
          </cell>
          <cell r="S16">
            <v>7712.28</v>
          </cell>
        </row>
        <row r="17">
          <cell r="R17">
            <v>970272</v>
          </cell>
          <cell r="S17">
            <v>294970</v>
          </cell>
        </row>
        <row r="20">
          <cell r="R20">
            <v>3634.91</v>
          </cell>
          <cell r="S20">
            <v>3652.08</v>
          </cell>
        </row>
        <row r="21">
          <cell r="R21">
            <v>23974.89</v>
          </cell>
          <cell r="S21">
            <v>8772.26</v>
          </cell>
        </row>
        <row r="22">
          <cell r="R22">
            <v>0</v>
          </cell>
          <cell r="S22">
            <v>0</v>
          </cell>
        </row>
        <row r="26">
          <cell r="R26">
            <v>7333</v>
          </cell>
          <cell r="S26">
            <v>1178</v>
          </cell>
        </row>
        <row r="27">
          <cell r="R27">
            <v>860</v>
          </cell>
          <cell r="S27">
            <v>460</v>
          </cell>
        </row>
        <row r="28">
          <cell r="R28">
            <v>0</v>
          </cell>
          <cell r="S28">
            <v>0</v>
          </cell>
        </row>
        <row r="29">
          <cell r="R29">
            <v>510</v>
          </cell>
          <cell r="S29">
            <v>0</v>
          </cell>
        </row>
        <row r="30">
          <cell r="R30">
            <v>4000</v>
          </cell>
          <cell r="S30">
            <v>2200</v>
          </cell>
        </row>
        <row r="31">
          <cell r="R31">
            <v>7495</v>
          </cell>
          <cell r="S31">
            <v>0</v>
          </cell>
        </row>
        <row r="32">
          <cell r="R32">
            <v>220</v>
          </cell>
          <cell r="S32">
            <v>130</v>
          </cell>
        </row>
        <row r="33">
          <cell r="R33">
            <v>0</v>
          </cell>
          <cell r="S33">
            <v>0</v>
          </cell>
        </row>
        <row r="34">
          <cell r="R34">
            <v>40</v>
          </cell>
          <cell r="S34">
            <v>100</v>
          </cell>
        </row>
        <row r="35">
          <cell r="R35">
            <v>2000</v>
          </cell>
          <cell r="S35">
            <v>2000</v>
          </cell>
        </row>
        <row r="36">
          <cell r="R36">
            <v>0</v>
          </cell>
          <cell r="S36">
            <v>0</v>
          </cell>
        </row>
        <row r="37">
          <cell r="R37">
            <v>5350</v>
          </cell>
          <cell r="S37">
            <v>0</v>
          </cell>
        </row>
        <row r="38">
          <cell r="R38">
            <v>102.82</v>
          </cell>
          <cell r="S38">
            <v>0</v>
          </cell>
        </row>
        <row r="39">
          <cell r="R39">
            <v>2000</v>
          </cell>
          <cell r="S39">
            <v>0</v>
          </cell>
        </row>
        <row r="41">
          <cell r="R41">
            <v>219841.39</v>
          </cell>
          <cell r="S41">
            <v>18903.37</v>
          </cell>
        </row>
        <row r="45">
          <cell r="R45">
            <v>100000</v>
          </cell>
          <cell r="S45">
            <v>12000</v>
          </cell>
        </row>
        <row r="46">
          <cell r="R46">
            <v>400</v>
          </cell>
          <cell r="S46">
            <v>0</v>
          </cell>
        </row>
        <row r="48">
          <cell r="R48">
            <v>3877</v>
          </cell>
          <cell r="S48">
            <v>0</v>
          </cell>
        </row>
        <row r="50">
          <cell r="R50">
            <v>5149908</v>
          </cell>
          <cell r="S50">
            <v>637389.4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workbookViewId="0" topLeftCell="A32">
      <selection activeCell="A14" sqref="A14:A16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s="89" customFormat="1" ht="23.25">
      <c r="A1" s="181" t="s">
        <v>618</v>
      </c>
      <c r="B1" s="181"/>
      <c r="C1" s="181"/>
      <c r="D1" s="181"/>
    </row>
    <row r="2" spans="1:4" s="89" customFormat="1" ht="23.25">
      <c r="A2" s="181" t="s">
        <v>516</v>
      </c>
      <c r="B2" s="181"/>
      <c r="C2" s="181"/>
      <c r="D2" s="181"/>
    </row>
    <row r="3" spans="1:4" s="89" customFormat="1" ht="23.25">
      <c r="A3" s="181" t="s">
        <v>486</v>
      </c>
      <c r="B3" s="181"/>
      <c r="C3" s="181"/>
      <c r="D3" s="181"/>
    </row>
    <row r="4" spans="1:4" s="157" customFormat="1" ht="21.75">
      <c r="A4" s="182" t="s">
        <v>620</v>
      </c>
      <c r="B4" s="184" t="s">
        <v>621</v>
      </c>
      <c r="C4" s="182" t="s">
        <v>622</v>
      </c>
      <c r="D4" s="182" t="s">
        <v>623</v>
      </c>
    </row>
    <row r="5" spans="1:4" s="157" customFormat="1" ht="13.5" customHeight="1">
      <c r="A5" s="183"/>
      <c r="B5" s="185"/>
      <c r="C5" s="186"/>
      <c r="D5" s="186"/>
    </row>
    <row r="6" spans="1:4" s="162" customFormat="1" ht="21.75">
      <c r="A6" s="158" t="s">
        <v>624</v>
      </c>
      <c r="B6" s="159" t="s">
        <v>625</v>
      </c>
      <c r="C6" s="160"/>
      <c r="D6" s="161"/>
    </row>
    <row r="7" spans="1:4" s="162" customFormat="1" ht="21.75">
      <c r="A7" s="163" t="s">
        <v>628</v>
      </c>
      <c r="B7" s="164" t="s">
        <v>626</v>
      </c>
      <c r="C7" s="165">
        <v>28226.76</v>
      </c>
      <c r="D7" s="166"/>
    </row>
    <row r="8" spans="1:4" s="162" customFormat="1" ht="21.75">
      <c r="A8" s="163" t="s">
        <v>506</v>
      </c>
      <c r="B8" s="164" t="s">
        <v>627</v>
      </c>
      <c r="C8" s="165">
        <v>1804116.14</v>
      </c>
      <c r="D8" s="166"/>
    </row>
    <row r="9" spans="1:4" s="162" customFormat="1" ht="21.75">
      <c r="A9" s="163" t="s">
        <v>507</v>
      </c>
      <c r="B9" s="164" t="s">
        <v>626</v>
      </c>
      <c r="C9" s="165">
        <v>5787226.21</v>
      </c>
      <c r="D9" s="166"/>
    </row>
    <row r="10" spans="1:5" s="162" customFormat="1" ht="21.75">
      <c r="A10" s="163" t="s">
        <v>508</v>
      </c>
      <c r="B10" s="164" t="s">
        <v>627</v>
      </c>
      <c r="C10" s="165">
        <v>2618750</v>
      </c>
      <c r="D10" s="166"/>
      <c r="E10" s="167"/>
    </row>
    <row r="11" spans="1:5" s="162" customFormat="1" ht="21.75">
      <c r="A11" s="163" t="s">
        <v>509</v>
      </c>
      <c r="B11" s="164" t="s">
        <v>626</v>
      </c>
      <c r="C11" s="165">
        <v>72335</v>
      </c>
      <c r="D11" s="166"/>
      <c r="E11" s="167"/>
    </row>
    <row r="12" spans="1:4" s="162" customFormat="1" ht="21.75">
      <c r="A12" s="163" t="s">
        <v>629</v>
      </c>
      <c r="B12" s="164" t="s">
        <v>630</v>
      </c>
      <c r="C12" s="165"/>
      <c r="D12" s="166"/>
    </row>
    <row r="13" spans="1:4" s="162" customFormat="1" ht="21.75">
      <c r="A13" s="163" t="s">
        <v>631</v>
      </c>
      <c r="B13" s="164" t="s">
        <v>632</v>
      </c>
      <c r="C13" s="165"/>
      <c r="D13" s="166"/>
    </row>
    <row r="14" spans="1:4" s="162" customFormat="1" ht="21.75">
      <c r="A14" s="163" t="s">
        <v>123</v>
      </c>
      <c r="B14" s="164" t="s">
        <v>120</v>
      </c>
      <c r="C14" s="165">
        <v>5925</v>
      </c>
      <c r="D14" s="166"/>
    </row>
    <row r="15" spans="1:4" s="162" customFormat="1" ht="21.75">
      <c r="A15" s="163" t="s">
        <v>124</v>
      </c>
      <c r="B15" s="164" t="s">
        <v>121</v>
      </c>
      <c r="C15" s="165">
        <v>542.01</v>
      </c>
      <c r="D15" s="166"/>
    </row>
    <row r="16" spans="1:5" s="162" customFormat="1" ht="21.75">
      <c r="A16" s="163" t="s">
        <v>125</v>
      </c>
      <c r="B16" s="164" t="s">
        <v>122</v>
      </c>
      <c r="C16" s="165">
        <v>5656</v>
      </c>
      <c r="D16" s="166"/>
      <c r="E16" s="167"/>
    </row>
    <row r="17" spans="1:4" s="162" customFormat="1" ht="21.75">
      <c r="A17" s="163" t="s">
        <v>634</v>
      </c>
      <c r="B17" s="164" t="s">
        <v>635</v>
      </c>
      <c r="C17" s="165">
        <v>372313.5</v>
      </c>
      <c r="D17" s="166"/>
    </row>
    <row r="18" spans="1:4" s="162" customFormat="1" ht="21.75">
      <c r="A18" s="163" t="s">
        <v>636</v>
      </c>
      <c r="B18" s="164" t="s">
        <v>637</v>
      </c>
      <c r="C18" s="165">
        <v>18355</v>
      </c>
      <c r="D18" s="166"/>
    </row>
    <row r="19" spans="1:4" s="162" customFormat="1" ht="21.75">
      <c r="A19" s="163" t="s">
        <v>638</v>
      </c>
      <c r="B19" s="164" t="s">
        <v>639</v>
      </c>
      <c r="C19" s="165">
        <v>1787250</v>
      </c>
      <c r="D19" s="166"/>
    </row>
    <row r="20" spans="1:4" s="162" customFormat="1" ht="21.75">
      <c r="A20" s="163" t="s">
        <v>640</v>
      </c>
      <c r="B20" s="164" t="s">
        <v>641</v>
      </c>
      <c r="C20" s="165">
        <v>756780</v>
      </c>
      <c r="D20" s="166"/>
    </row>
    <row r="21" spans="1:4" s="162" customFormat="1" ht="21.75">
      <c r="A21" s="168" t="s">
        <v>642</v>
      </c>
      <c r="B21" s="169" t="s">
        <v>643</v>
      </c>
      <c r="C21" s="165">
        <v>1226641</v>
      </c>
      <c r="D21" s="166"/>
    </row>
    <row r="22" spans="1:4" s="162" customFormat="1" ht="21.75">
      <c r="A22" s="163" t="s">
        <v>644</v>
      </c>
      <c r="B22" s="164" t="s">
        <v>645</v>
      </c>
      <c r="C22" s="165">
        <v>3348560.85</v>
      </c>
      <c r="D22" s="166"/>
    </row>
    <row r="23" spans="1:5" s="162" customFormat="1" ht="21.75">
      <c r="A23" s="163" t="s">
        <v>646</v>
      </c>
      <c r="B23" s="164" t="s">
        <v>647</v>
      </c>
      <c r="C23" s="165">
        <v>778677.82</v>
      </c>
      <c r="D23" s="166"/>
      <c r="E23" s="167"/>
    </row>
    <row r="24" spans="1:4" s="162" customFormat="1" ht="21.75">
      <c r="A24" s="163" t="s">
        <v>648</v>
      </c>
      <c r="B24" s="164" t="s">
        <v>649</v>
      </c>
      <c r="C24" s="165">
        <v>146840.59</v>
      </c>
      <c r="D24" s="166"/>
    </row>
    <row r="25" spans="1:4" s="162" customFormat="1" ht="21.75">
      <c r="A25" s="163" t="s">
        <v>655</v>
      </c>
      <c r="B25" s="164" t="s">
        <v>650</v>
      </c>
      <c r="C25" s="170">
        <v>1626395.72</v>
      </c>
      <c r="D25" s="166"/>
    </row>
    <row r="26" spans="1:4" s="162" customFormat="1" ht="21.75">
      <c r="A26" s="163" t="s">
        <v>651</v>
      </c>
      <c r="B26" s="164" t="s">
        <v>652</v>
      </c>
      <c r="C26" s="171">
        <v>473390</v>
      </c>
      <c r="D26" s="166"/>
    </row>
    <row r="27" spans="1:4" s="162" customFormat="1" ht="21.75">
      <c r="A27" s="163" t="s">
        <v>653</v>
      </c>
      <c r="B27" s="164" t="s">
        <v>654</v>
      </c>
      <c r="C27" s="171">
        <v>3664500</v>
      </c>
      <c r="D27" s="166"/>
    </row>
    <row r="28" spans="1:4" s="162" customFormat="1" ht="21.75">
      <c r="A28" s="163" t="s">
        <v>514</v>
      </c>
      <c r="B28" s="164" t="s">
        <v>487</v>
      </c>
      <c r="C28" s="170">
        <v>46430</v>
      </c>
      <c r="D28" s="166"/>
    </row>
    <row r="29" spans="1:4" s="162" customFormat="1" ht="21.75">
      <c r="A29" s="163" t="s">
        <v>488</v>
      </c>
      <c r="B29" s="164" t="s">
        <v>489</v>
      </c>
      <c r="C29" s="165">
        <v>1164168.5</v>
      </c>
      <c r="D29" s="166"/>
    </row>
    <row r="30" spans="1:4" s="162" customFormat="1" ht="21.75">
      <c r="A30" s="163" t="s">
        <v>490</v>
      </c>
      <c r="B30" s="164" t="s">
        <v>489</v>
      </c>
      <c r="C30" s="165">
        <v>1708006.5</v>
      </c>
      <c r="D30" s="166"/>
    </row>
    <row r="31" spans="1:4" s="162" customFormat="1" ht="21.75">
      <c r="A31" s="163" t="s">
        <v>491</v>
      </c>
      <c r="B31" s="164" t="s">
        <v>489</v>
      </c>
      <c r="C31" s="165"/>
      <c r="D31" s="166">
        <v>10000</v>
      </c>
    </row>
    <row r="32" spans="1:4" s="162" customFormat="1" ht="21.75">
      <c r="A32" s="163" t="s">
        <v>657</v>
      </c>
      <c r="B32" s="164" t="s">
        <v>658</v>
      </c>
      <c r="C32" s="165"/>
      <c r="D32" s="166">
        <v>4915797.16</v>
      </c>
    </row>
    <row r="33" spans="1:4" s="162" customFormat="1" ht="21.75">
      <c r="A33" s="163" t="s">
        <v>659</v>
      </c>
      <c r="B33" s="164" t="s">
        <v>492</v>
      </c>
      <c r="C33" s="165"/>
      <c r="D33" s="166">
        <v>4156773.08</v>
      </c>
    </row>
    <row r="34" spans="1:4" s="162" customFormat="1" ht="21.75">
      <c r="A34" s="163" t="s">
        <v>660</v>
      </c>
      <c r="B34" s="164" t="s">
        <v>661</v>
      </c>
      <c r="C34" s="172"/>
      <c r="D34" s="166">
        <v>281645.41</v>
      </c>
    </row>
    <row r="35" spans="1:4" s="162" customFormat="1" ht="21.75">
      <c r="A35" s="163" t="s">
        <v>493</v>
      </c>
      <c r="B35" s="164" t="s">
        <v>494</v>
      </c>
      <c r="C35" s="165"/>
      <c r="D35" s="166">
        <v>98164.98</v>
      </c>
    </row>
    <row r="36" spans="1:4" s="162" customFormat="1" ht="21.75">
      <c r="A36" s="163" t="s">
        <v>662</v>
      </c>
      <c r="B36" s="164" t="s">
        <v>663</v>
      </c>
      <c r="C36" s="165"/>
      <c r="D36" s="166">
        <f>'รับ-จ่าย(จริง)'!D18</f>
        <v>14911105.470000003</v>
      </c>
    </row>
    <row r="37" spans="1:4" s="162" customFormat="1" ht="21.75">
      <c r="A37" s="163" t="s">
        <v>664</v>
      </c>
      <c r="B37" s="164" t="s">
        <v>665</v>
      </c>
      <c r="C37" s="165"/>
      <c r="D37" s="166">
        <f>'[1]งบประกอบ1'!H10</f>
        <v>3038223.74</v>
      </c>
    </row>
    <row r="38" spans="1:4" s="162" customFormat="1" ht="21.75">
      <c r="A38" s="173" t="s">
        <v>666</v>
      </c>
      <c r="B38" s="174" t="s">
        <v>495</v>
      </c>
      <c r="C38" s="175"/>
      <c r="D38" s="176">
        <v>29376.76</v>
      </c>
    </row>
    <row r="39" spans="1:4" s="157" customFormat="1" ht="22.5" thickBot="1">
      <c r="A39" s="177" t="s">
        <v>668</v>
      </c>
      <c r="B39" s="178"/>
      <c r="C39" s="179">
        <f>SUM(C6:C38)</f>
        <v>27441086.599999998</v>
      </c>
      <c r="D39" s="179">
        <f>SUM(D6:D38)</f>
        <v>27441086.600000005</v>
      </c>
    </row>
    <row r="40" spans="3:4" ht="22.5" thickTop="1">
      <c r="C40" s="51"/>
      <c r="D40" s="51"/>
    </row>
    <row r="41" spans="3:4" ht="0.75" customHeight="1">
      <c r="C41" s="51"/>
      <c r="D41" s="51"/>
    </row>
    <row r="42" spans="1:4" ht="21.75" hidden="1">
      <c r="A42" t="s">
        <v>662</v>
      </c>
      <c r="C42" s="51">
        <f>D36</f>
        <v>14911105.470000003</v>
      </c>
      <c r="D42" s="51"/>
    </row>
    <row r="43" spans="1:5" ht="21.75" hidden="1">
      <c r="A43" t="s">
        <v>510</v>
      </c>
      <c r="C43" s="51"/>
      <c r="D43" s="22">
        <f>C17+SUM(C19:C28)</f>
        <v>14227779.48</v>
      </c>
      <c r="E43" s="51"/>
    </row>
    <row r="44" spans="1:5" ht="21.75" hidden="1">
      <c r="A44" t="s">
        <v>512</v>
      </c>
      <c r="D44" s="83">
        <f>(683325.99-170831.5)</f>
        <v>512494.49</v>
      </c>
      <c r="E44" s="51">
        <f>C42-D43</f>
        <v>683325.9900000021</v>
      </c>
    </row>
    <row r="45" spans="1:4" ht="21.75" hidden="1">
      <c r="A45" t="s">
        <v>513</v>
      </c>
      <c r="D45" s="22">
        <f>(E44*25)/100</f>
        <v>170831.49750000052</v>
      </c>
    </row>
    <row r="46" ht="21.75" hidden="1">
      <c r="D46" s="51"/>
    </row>
    <row r="47" spans="1:5" ht="21.75" hidden="1">
      <c r="A47" t="s">
        <v>517</v>
      </c>
      <c r="C47" s="51">
        <f>SUM(D48:D48)</f>
        <v>98164.98</v>
      </c>
      <c r="D47" s="51"/>
      <c r="E47" s="51"/>
    </row>
    <row r="48" spans="1:5" ht="21.75" hidden="1">
      <c r="A48" t="s">
        <v>511</v>
      </c>
      <c r="D48" s="22">
        <f>D35</f>
        <v>98164.98</v>
      </c>
      <c r="E48" s="22"/>
    </row>
    <row r="49" ht="21.75" hidden="1"/>
    <row r="50" spans="1:4" ht="21.75" hidden="1">
      <c r="A50" t="s">
        <v>709</v>
      </c>
      <c r="C50" s="22">
        <f>D34</f>
        <v>281645.41</v>
      </c>
      <c r="D50" s="22"/>
    </row>
    <row r="51" spans="1:4" ht="21.75" hidden="1">
      <c r="A51" t="s">
        <v>518</v>
      </c>
      <c r="C51" s="22"/>
      <c r="D51" s="22">
        <f>C50</f>
        <v>281645.41</v>
      </c>
    </row>
    <row r="52" ht="21.75" hidden="1"/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9" right="0.75" top="0.33" bottom="0.32" header="0.2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workbookViewId="0" topLeftCell="A22">
      <selection activeCell="K28" sqref="K28"/>
    </sheetView>
  </sheetViews>
  <sheetFormatPr defaultColWidth="9.140625" defaultRowHeight="21.75"/>
  <cols>
    <col min="1" max="1" width="46.57421875" style="0" customWidth="1"/>
    <col min="3" max="4" width="16.57421875" style="0" customWidth="1"/>
    <col min="5" max="5" width="13.57421875" style="0" bestFit="1" customWidth="1"/>
  </cols>
  <sheetData>
    <row r="1" spans="1:4" s="89" customFormat="1" ht="23.25">
      <c r="A1" s="181" t="s">
        <v>618</v>
      </c>
      <c r="B1" s="181"/>
      <c r="C1" s="181"/>
      <c r="D1" s="181"/>
    </row>
    <row r="2" spans="1:4" s="89" customFormat="1" ht="23.25">
      <c r="A2" s="181" t="s">
        <v>669</v>
      </c>
      <c r="B2" s="181"/>
      <c r="C2" s="181"/>
      <c r="D2" s="181"/>
    </row>
    <row r="3" spans="1:4" s="89" customFormat="1" ht="23.25">
      <c r="A3" s="181" t="s">
        <v>486</v>
      </c>
      <c r="B3" s="181"/>
      <c r="C3" s="181"/>
      <c r="D3" s="181"/>
    </row>
    <row r="4" spans="1:4" s="180" customFormat="1" ht="23.25">
      <c r="A4" s="187" t="s">
        <v>620</v>
      </c>
      <c r="B4" s="189" t="s">
        <v>621</v>
      </c>
      <c r="C4" s="187" t="s">
        <v>622</v>
      </c>
      <c r="D4" s="187" t="s">
        <v>623</v>
      </c>
    </row>
    <row r="5" spans="1:4" s="180" customFormat="1" ht="13.5" customHeight="1">
      <c r="A5" s="188"/>
      <c r="B5" s="190"/>
      <c r="C5" s="191"/>
      <c r="D5" s="191"/>
    </row>
    <row r="6" spans="1:4" s="162" customFormat="1" ht="21.75">
      <c r="A6" s="158" t="s">
        <v>624</v>
      </c>
      <c r="B6" s="159" t="s">
        <v>625</v>
      </c>
      <c r="C6" s="160"/>
      <c r="D6" s="161"/>
    </row>
    <row r="7" spans="1:4" s="162" customFormat="1" ht="21.75">
      <c r="A7" s="163" t="s">
        <v>628</v>
      </c>
      <c r="B7" s="164" t="s">
        <v>626</v>
      </c>
      <c r="C7" s="165">
        <v>28226.76</v>
      </c>
      <c r="D7" s="166"/>
    </row>
    <row r="8" spans="1:4" s="162" customFormat="1" ht="21.75">
      <c r="A8" s="163" t="s">
        <v>506</v>
      </c>
      <c r="B8" s="164" t="s">
        <v>627</v>
      </c>
      <c r="C8" s="165">
        <v>1804116.14</v>
      </c>
      <c r="D8" s="166"/>
    </row>
    <row r="9" spans="1:4" s="162" customFormat="1" ht="21.75">
      <c r="A9" s="163" t="s">
        <v>507</v>
      </c>
      <c r="B9" s="164" t="s">
        <v>626</v>
      </c>
      <c r="C9" s="165">
        <v>5787226.21</v>
      </c>
      <c r="D9" s="166"/>
    </row>
    <row r="10" spans="1:5" s="162" customFormat="1" ht="21.75">
      <c r="A10" s="163" t="s">
        <v>508</v>
      </c>
      <c r="B10" s="164" t="s">
        <v>627</v>
      </c>
      <c r="C10" s="165">
        <v>2618750</v>
      </c>
      <c r="D10" s="166"/>
      <c r="E10" s="167"/>
    </row>
    <row r="11" spans="1:5" s="162" customFormat="1" ht="21.75">
      <c r="A11" s="163" t="s">
        <v>509</v>
      </c>
      <c r="B11" s="164" t="s">
        <v>626</v>
      </c>
      <c r="C11" s="165">
        <v>72335</v>
      </c>
      <c r="D11" s="166"/>
      <c r="E11" s="167"/>
    </row>
    <row r="12" spans="1:4" s="162" customFormat="1" ht="21.75">
      <c r="A12" s="163" t="s">
        <v>629</v>
      </c>
      <c r="B12" s="164" t="s">
        <v>630</v>
      </c>
      <c r="C12" s="165"/>
      <c r="D12" s="166"/>
    </row>
    <row r="13" spans="1:4" s="162" customFormat="1" ht="21.75">
      <c r="A13" s="163" t="s">
        <v>631</v>
      </c>
      <c r="B13" s="164" t="s">
        <v>632</v>
      </c>
      <c r="C13" s="165"/>
      <c r="D13" s="166"/>
    </row>
    <row r="14" spans="1:4" s="162" customFormat="1" ht="21.75">
      <c r="A14" s="163" t="s">
        <v>123</v>
      </c>
      <c r="B14" s="164" t="s">
        <v>120</v>
      </c>
      <c r="C14" s="165">
        <v>5925</v>
      </c>
      <c r="D14" s="166"/>
    </row>
    <row r="15" spans="1:4" s="162" customFormat="1" ht="21.75">
      <c r="A15" s="163" t="s">
        <v>124</v>
      </c>
      <c r="B15" s="164" t="s">
        <v>121</v>
      </c>
      <c r="C15" s="165">
        <v>542.01</v>
      </c>
      <c r="D15" s="166"/>
    </row>
    <row r="16" spans="1:5" s="162" customFormat="1" ht="21.75">
      <c r="A16" s="163" t="s">
        <v>125</v>
      </c>
      <c r="B16" s="164" t="s">
        <v>122</v>
      </c>
      <c r="C16" s="165">
        <v>5656</v>
      </c>
      <c r="D16" s="166"/>
      <c r="E16" s="167"/>
    </row>
    <row r="17" spans="1:4" s="162" customFormat="1" ht="21.75">
      <c r="A17" s="163" t="s">
        <v>634</v>
      </c>
      <c r="B17" s="164" t="s">
        <v>635</v>
      </c>
      <c r="C17" s="165"/>
      <c r="D17" s="166"/>
    </row>
    <row r="18" spans="1:4" s="162" customFormat="1" ht="21.75">
      <c r="A18" s="163" t="s">
        <v>636</v>
      </c>
      <c r="B18" s="164" t="s">
        <v>637</v>
      </c>
      <c r="C18" s="165">
        <v>18355</v>
      </c>
      <c r="D18" s="166"/>
    </row>
    <row r="19" spans="1:4" s="162" customFormat="1" ht="21.75">
      <c r="A19" s="163" t="s">
        <v>638</v>
      </c>
      <c r="B19" s="164" t="s">
        <v>639</v>
      </c>
      <c r="C19" s="165"/>
      <c r="D19" s="166"/>
    </row>
    <row r="20" spans="1:4" s="162" customFormat="1" ht="21.75">
      <c r="A20" s="163" t="s">
        <v>640</v>
      </c>
      <c r="B20" s="164" t="s">
        <v>641</v>
      </c>
      <c r="C20" s="165"/>
      <c r="D20" s="166"/>
    </row>
    <row r="21" spans="1:4" s="162" customFormat="1" ht="21.75">
      <c r="A21" s="168" t="s">
        <v>642</v>
      </c>
      <c r="B21" s="169" t="s">
        <v>643</v>
      </c>
      <c r="C21" s="165"/>
      <c r="D21" s="166"/>
    </row>
    <row r="22" spans="1:4" s="162" customFormat="1" ht="21.75">
      <c r="A22" s="163" t="s">
        <v>644</v>
      </c>
      <c r="B22" s="164" t="s">
        <v>645</v>
      </c>
      <c r="C22" s="165"/>
      <c r="D22" s="166"/>
    </row>
    <row r="23" spans="1:5" s="162" customFormat="1" ht="21.75">
      <c r="A23" s="163" t="s">
        <v>646</v>
      </c>
      <c r="B23" s="164" t="s">
        <v>647</v>
      </c>
      <c r="C23" s="165"/>
      <c r="D23" s="166"/>
      <c r="E23" s="167"/>
    </row>
    <row r="24" spans="1:4" s="162" customFormat="1" ht="21.75">
      <c r="A24" s="163" t="s">
        <v>648</v>
      </c>
      <c r="B24" s="164" t="s">
        <v>649</v>
      </c>
      <c r="C24" s="165"/>
      <c r="D24" s="166"/>
    </row>
    <row r="25" spans="1:4" s="162" customFormat="1" ht="21.75">
      <c r="A25" s="163" t="s">
        <v>655</v>
      </c>
      <c r="B25" s="164" t="s">
        <v>650</v>
      </c>
      <c r="C25" s="170"/>
      <c r="D25" s="166"/>
    </row>
    <row r="26" spans="1:4" s="162" customFormat="1" ht="21.75">
      <c r="A26" s="163" t="s">
        <v>651</v>
      </c>
      <c r="B26" s="164" t="s">
        <v>652</v>
      </c>
      <c r="C26" s="171"/>
      <c r="D26" s="166"/>
    </row>
    <row r="27" spans="1:4" s="162" customFormat="1" ht="21.75">
      <c r="A27" s="163" t="s">
        <v>653</v>
      </c>
      <c r="B27" s="164" t="s">
        <v>654</v>
      </c>
      <c r="C27" s="171"/>
      <c r="D27" s="166"/>
    </row>
    <row r="28" spans="1:4" s="162" customFormat="1" ht="21.75">
      <c r="A28" s="163" t="s">
        <v>514</v>
      </c>
      <c r="B28" s="164" t="s">
        <v>487</v>
      </c>
      <c r="C28" s="170"/>
      <c r="D28" s="166"/>
    </row>
    <row r="29" spans="1:4" s="162" customFormat="1" ht="21.75">
      <c r="A29" s="163" t="s">
        <v>488</v>
      </c>
      <c r="B29" s="164" t="s">
        <v>489</v>
      </c>
      <c r="C29" s="165"/>
      <c r="D29" s="166"/>
    </row>
    <row r="30" spans="1:4" s="162" customFormat="1" ht="21.75">
      <c r="A30" s="163" t="s">
        <v>490</v>
      </c>
      <c r="B30" s="164" t="s">
        <v>489</v>
      </c>
      <c r="C30" s="165"/>
      <c r="D30" s="166"/>
    </row>
    <row r="31" spans="1:4" s="162" customFormat="1" ht="21.75">
      <c r="A31" s="163" t="s">
        <v>491</v>
      </c>
      <c r="B31" s="164" t="s">
        <v>489</v>
      </c>
      <c r="C31" s="165"/>
      <c r="D31" s="166">
        <v>10000</v>
      </c>
    </row>
    <row r="32" spans="1:4" s="162" customFormat="1" ht="21.75">
      <c r="A32" s="163" t="s">
        <v>657</v>
      </c>
      <c r="B32" s="164" t="s">
        <v>658</v>
      </c>
      <c r="C32" s="165"/>
      <c r="D32" s="166">
        <f>'งบทดลอง (ก่อน)'!D32+'งบทดลอง (ก่อน)'!D44+'งบทดลอง (ก่อน)'!D51</f>
        <v>5709937.0600000005</v>
      </c>
    </row>
    <row r="33" spans="1:4" s="162" customFormat="1" ht="21.75">
      <c r="A33" s="163" t="s">
        <v>659</v>
      </c>
      <c r="B33" s="164" t="s">
        <v>492</v>
      </c>
      <c r="C33" s="165"/>
      <c r="D33" s="166">
        <f>'งบทดลอง (ก่อน)'!D33+'งบทดลอง (ก่อน)'!D45+'งบทดลอง (ก่อน)'!D52</f>
        <v>4327604.577500001</v>
      </c>
    </row>
    <row r="34" spans="1:4" s="162" customFormat="1" ht="21.75">
      <c r="A34" s="163" t="s">
        <v>660</v>
      </c>
      <c r="B34" s="164" t="s">
        <v>661</v>
      </c>
      <c r="C34" s="172"/>
      <c r="D34" s="166"/>
    </row>
    <row r="35" spans="1:4" s="162" customFormat="1" ht="21.75">
      <c r="A35" s="163" t="s">
        <v>493</v>
      </c>
      <c r="B35" s="164" t="s">
        <v>494</v>
      </c>
      <c r="C35" s="165"/>
      <c r="D35" s="166">
        <v>98164.98</v>
      </c>
    </row>
    <row r="36" spans="1:4" s="162" customFormat="1" ht="21.75">
      <c r="A36" s="163" t="s">
        <v>662</v>
      </c>
      <c r="B36" s="164" t="s">
        <v>663</v>
      </c>
      <c r="C36" s="165"/>
      <c r="D36" s="166"/>
    </row>
    <row r="37" spans="1:4" s="162" customFormat="1" ht="21.75">
      <c r="A37" s="163" t="s">
        <v>664</v>
      </c>
      <c r="B37" s="164" t="s">
        <v>665</v>
      </c>
      <c r="C37" s="165"/>
      <c r="D37" s="166">
        <f>'[1]งบประกอบ1'!H10-'งบทดลอง (ก่อน)'!C29-'งบทดลอง (ก่อน)'!C30</f>
        <v>166048.74000000022</v>
      </c>
    </row>
    <row r="38" spans="1:4" s="162" customFormat="1" ht="21.75">
      <c r="A38" s="173" t="s">
        <v>666</v>
      </c>
      <c r="B38" s="174" t="s">
        <v>495</v>
      </c>
      <c r="C38" s="175"/>
      <c r="D38" s="176">
        <v>29376.76</v>
      </c>
    </row>
    <row r="39" spans="1:4" s="157" customFormat="1" ht="22.5" thickBot="1">
      <c r="A39" s="177" t="s">
        <v>668</v>
      </c>
      <c r="B39" s="178"/>
      <c r="C39" s="179">
        <f>SUM(C6:C38)</f>
        <v>10341132.12</v>
      </c>
      <c r="D39" s="179">
        <f>SUM(D6:D38)</f>
        <v>10341132.117500002</v>
      </c>
    </row>
    <row r="40" spans="3:5" ht="22.5" thickTop="1">
      <c r="C40" s="51"/>
      <c r="D40" s="17"/>
      <c r="E40" s="51"/>
    </row>
    <row r="41" ht="21.75">
      <c r="D41" s="17"/>
    </row>
    <row r="42" ht="21.75">
      <c r="D42" s="17"/>
    </row>
    <row r="43" ht="21.75">
      <c r="D43" s="17"/>
    </row>
    <row r="44" spans="4:5" ht="21.75">
      <c r="D44" s="84"/>
      <c r="E44" s="51"/>
    </row>
    <row r="45" ht="21.75">
      <c r="D45" s="17"/>
    </row>
    <row r="47" spans="3:4" ht="21.75">
      <c r="C47" s="51"/>
      <c r="D47" s="51"/>
    </row>
  </sheetData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99" right="0.75" top="0.37" bottom="0.19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25">
      <selection activeCell="N37" sqref="N37"/>
    </sheetView>
  </sheetViews>
  <sheetFormatPr defaultColWidth="9.140625" defaultRowHeight="21.75"/>
  <cols>
    <col min="1" max="1" width="6.00390625" style="0" customWidth="1"/>
    <col min="2" max="2" width="32.140625" style="0" customWidth="1"/>
    <col min="3" max="4" width="17.00390625" style="0" customWidth="1"/>
    <col min="5" max="5" width="5.140625" style="0" customWidth="1"/>
    <col min="6" max="6" width="17.00390625" style="0" customWidth="1"/>
  </cols>
  <sheetData>
    <row r="1" spans="1:6" ht="23.25">
      <c r="A1" s="192" t="s">
        <v>618</v>
      </c>
      <c r="B1" s="192"/>
      <c r="C1" s="192"/>
      <c r="D1" s="192"/>
      <c r="E1" s="192"/>
      <c r="F1" s="192"/>
    </row>
    <row r="2" spans="1:6" ht="23.25">
      <c r="A2" s="192" t="s">
        <v>670</v>
      </c>
      <c r="B2" s="192"/>
      <c r="C2" s="192"/>
      <c r="D2" s="192"/>
      <c r="E2" s="192"/>
      <c r="F2" s="192"/>
    </row>
    <row r="3" spans="1:6" ht="23.25">
      <c r="A3" s="192" t="s">
        <v>428</v>
      </c>
      <c r="B3" s="192"/>
      <c r="C3" s="192"/>
      <c r="D3" s="192"/>
      <c r="E3" s="192"/>
      <c r="F3" s="192"/>
    </row>
    <row r="4" spans="1:6" ht="21.75">
      <c r="A4" s="1"/>
      <c r="B4" s="1"/>
      <c r="C4" s="2" t="s">
        <v>671</v>
      </c>
      <c r="D4" s="2" t="s">
        <v>672</v>
      </c>
      <c r="E4" s="3" t="s">
        <v>673</v>
      </c>
      <c r="F4" s="2" t="s">
        <v>674</v>
      </c>
    </row>
    <row r="5" spans="1:6" ht="21.75">
      <c r="A5" s="4"/>
      <c r="B5" s="4"/>
      <c r="C5" s="5"/>
      <c r="D5" s="5"/>
      <c r="E5" s="6" t="s">
        <v>675</v>
      </c>
      <c r="F5" s="5" t="s">
        <v>676</v>
      </c>
    </row>
    <row r="6" spans="1:6" ht="21.75">
      <c r="A6" s="7" t="s">
        <v>677</v>
      </c>
      <c r="B6" s="7"/>
      <c r="C6" s="8"/>
      <c r="D6" s="8"/>
      <c r="F6" s="8"/>
    </row>
    <row r="7" spans="1:6" ht="21.75">
      <c r="A7" s="7" t="s">
        <v>678</v>
      </c>
      <c r="B7" s="7"/>
      <c r="C7" s="8"/>
      <c r="D7" s="8"/>
      <c r="F7" s="8"/>
    </row>
    <row r="8" spans="1:6" ht="21.75">
      <c r="A8" s="7"/>
      <c r="B8" s="7" t="s">
        <v>679</v>
      </c>
      <c r="C8" s="9">
        <f>'[2]รวมปี'!C280</f>
        <v>180000</v>
      </c>
      <c r="D8" s="9">
        <f>SUM('[2]รายรับ51'!$R$9:$R$11)+SUM('[2]รายรับ51'!$S$9:$S$11)</f>
        <v>211549.90999999997</v>
      </c>
      <c r="E8" s="10" t="s">
        <v>673</v>
      </c>
      <c r="F8" s="9">
        <f>D8-C8</f>
        <v>31549.909999999974</v>
      </c>
    </row>
    <row r="9" spans="1:6" ht="21.75">
      <c r="A9" s="7"/>
      <c r="B9" s="7" t="s">
        <v>680</v>
      </c>
      <c r="C9" s="9">
        <f>'[2]รวมปี'!C281</f>
        <v>58700</v>
      </c>
      <c r="D9" s="9">
        <f>SUM('[2]รายรับ51'!R26:R39)+SUM('[2]รายรับ51'!S26:S39)</f>
        <v>35978.82</v>
      </c>
      <c r="E9" s="10" t="s">
        <v>675</v>
      </c>
      <c r="F9" s="9">
        <f>C9-D9</f>
        <v>22721.18</v>
      </c>
    </row>
    <row r="10" spans="1:6" ht="21.75">
      <c r="A10" s="7"/>
      <c r="B10" s="7" t="s">
        <v>681</v>
      </c>
      <c r="C10" s="9">
        <f>'[2]รวมปี'!C282</f>
        <v>32700</v>
      </c>
      <c r="D10" s="9">
        <f>SUM('[2]รายรับ51'!R41+'[2]รายรับ51'!S41)</f>
        <v>238744.76</v>
      </c>
      <c r="E10" s="10" t="s">
        <v>673</v>
      </c>
      <c r="F10" s="9">
        <f>D10-C10</f>
        <v>206044.76</v>
      </c>
    </row>
    <row r="11" spans="1:6" ht="21.75">
      <c r="A11" s="7"/>
      <c r="B11" s="7" t="s">
        <v>682</v>
      </c>
      <c r="C11" s="9">
        <f>'[2]รวมปี'!C283</f>
        <v>29060</v>
      </c>
      <c r="D11" s="9">
        <f>SUM('[2]รายรับ51'!R20:R22)+SUM('[2]รายรับ51'!S20:S22)</f>
        <v>40034.14</v>
      </c>
      <c r="E11" s="10" t="s">
        <v>673</v>
      </c>
      <c r="F11" s="9">
        <f>D11-C11</f>
        <v>10974.14</v>
      </c>
    </row>
    <row r="12" spans="1:6" ht="21.75">
      <c r="A12" s="7"/>
      <c r="B12" s="7" t="s">
        <v>683</v>
      </c>
      <c r="C12" s="9">
        <v>50500</v>
      </c>
      <c r="D12" s="9">
        <f>SUM('[2]รายรับ51'!R45:R46)+SUM('[2]รายรับ51'!S45:S46)</f>
        <v>112400</v>
      </c>
      <c r="E12" s="10" t="s">
        <v>673</v>
      </c>
      <c r="F12" s="9">
        <f>D12-C12</f>
        <v>61900</v>
      </c>
    </row>
    <row r="13" spans="1:6" ht="21.75">
      <c r="A13" s="7"/>
      <c r="B13" s="7" t="s">
        <v>684</v>
      </c>
      <c r="C13" s="9">
        <v>115</v>
      </c>
      <c r="D13" s="9">
        <f>SUM('[2]รายรับ51'!R48+'[2]รายรับ51'!S48)</f>
        <v>3877</v>
      </c>
      <c r="E13" s="10" t="s">
        <v>673</v>
      </c>
      <c r="F13" s="9">
        <f>D13-C13</f>
        <v>3762</v>
      </c>
    </row>
    <row r="14" spans="1:6" ht="21.75">
      <c r="A14" s="7"/>
      <c r="B14" s="156" t="s">
        <v>270</v>
      </c>
      <c r="C14" s="9">
        <f>'[2]รวมปี'!$C$288</f>
        <v>9951790</v>
      </c>
      <c r="D14" s="9">
        <f>SUM('[2]รายรับ51'!$R$12:$R$17)+SUM('[2]รายรับ51'!$S$12:$S$17)</f>
        <v>8481223.440000001</v>
      </c>
      <c r="E14" s="10" t="s">
        <v>675</v>
      </c>
      <c r="F14" s="9">
        <f>C14-D14</f>
        <v>1470566.5599999987</v>
      </c>
    </row>
    <row r="15" spans="1:6" ht="21.75">
      <c r="A15" s="7"/>
      <c r="B15" s="7" t="s">
        <v>685</v>
      </c>
      <c r="C15" s="9">
        <v>6065135</v>
      </c>
      <c r="D15" s="9">
        <f>SUM('[2]รายรับ51'!R50:S50)</f>
        <v>5787297.4</v>
      </c>
      <c r="E15" s="10" t="s">
        <v>675</v>
      </c>
      <c r="F15" s="9">
        <f>C15-D15</f>
        <v>277837.5999999996</v>
      </c>
    </row>
    <row r="16" spans="1:6" ht="21.75">
      <c r="A16" s="11" t="s">
        <v>686</v>
      </c>
      <c r="B16" s="4"/>
      <c r="C16" s="12">
        <f>SUM(C8:C15)</f>
        <v>16368000</v>
      </c>
      <c r="D16" s="12">
        <f>SUM(D8:D15)</f>
        <v>14911105.470000003</v>
      </c>
      <c r="E16" s="13" t="s">
        <v>675</v>
      </c>
      <c r="F16" s="14">
        <f>C16-D16</f>
        <v>1456894.5299999975</v>
      </c>
    </row>
    <row r="17" spans="1:6" ht="21.75">
      <c r="A17" s="7"/>
      <c r="B17" s="7"/>
      <c r="C17" s="15"/>
      <c r="D17" s="16"/>
      <c r="E17" s="15"/>
      <c r="F17" s="15"/>
    </row>
    <row r="18" spans="1:6" ht="21.75">
      <c r="A18" s="7"/>
      <c r="B18" s="90" t="s">
        <v>687</v>
      </c>
      <c r="C18" s="15"/>
      <c r="D18" s="16">
        <f>D16</f>
        <v>14911105.470000003</v>
      </c>
      <c r="E18" s="15"/>
      <c r="F18" s="15"/>
    </row>
    <row r="20" spans="1:6" ht="21.75">
      <c r="A20" s="1"/>
      <c r="B20" s="1"/>
      <c r="C20" s="2" t="s">
        <v>671</v>
      </c>
      <c r="D20" s="2" t="s">
        <v>688</v>
      </c>
      <c r="E20" s="3" t="s">
        <v>673</v>
      </c>
      <c r="F20" s="2" t="s">
        <v>674</v>
      </c>
    </row>
    <row r="21" spans="1:6" ht="21.75">
      <c r="A21" s="4"/>
      <c r="B21" s="4"/>
      <c r="C21" s="5"/>
      <c r="D21" s="5"/>
      <c r="E21" s="6" t="s">
        <v>675</v>
      </c>
      <c r="F21" s="5" t="s">
        <v>676</v>
      </c>
    </row>
    <row r="22" spans="1:6" ht="21.75">
      <c r="A22" t="s">
        <v>689</v>
      </c>
      <c r="C22" s="8"/>
      <c r="D22" s="8"/>
      <c r="F22" s="8"/>
    </row>
    <row r="23" spans="2:6" ht="21.75">
      <c r="B23" t="s">
        <v>690</v>
      </c>
      <c r="C23" s="9">
        <f>'[2]รวมปี'!C266</f>
        <v>388029</v>
      </c>
      <c r="D23" s="9">
        <v>372313.5</v>
      </c>
      <c r="E23" s="10" t="s">
        <v>675</v>
      </c>
      <c r="F23" s="9">
        <f aca="true" t="shared" si="0" ref="F23:F29">C23-D23</f>
        <v>15715.5</v>
      </c>
    </row>
    <row r="24" spans="2:6" ht="21.75">
      <c r="B24" t="s">
        <v>691</v>
      </c>
      <c r="C24" s="9">
        <f>'[2]รวมปี'!C267</f>
        <v>1937920</v>
      </c>
      <c r="D24" s="9">
        <v>1787250</v>
      </c>
      <c r="E24" s="10" t="s">
        <v>675</v>
      </c>
      <c r="F24" s="9">
        <f t="shared" si="0"/>
        <v>150670</v>
      </c>
    </row>
    <row r="25" spans="2:6" ht="21.75">
      <c r="B25" t="s">
        <v>640</v>
      </c>
      <c r="C25" s="9">
        <f>'[2]รวมปี'!C268</f>
        <v>800800</v>
      </c>
      <c r="D25" s="9">
        <v>756780</v>
      </c>
      <c r="E25" s="10" t="s">
        <v>675</v>
      </c>
      <c r="F25" s="9">
        <f t="shared" si="0"/>
        <v>44020</v>
      </c>
    </row>
    <row r="26" spans="2:6" ht="21.75">
      <c r="B26" t="s">
        <v>692</v>
      </c>
      <c r="C26" s="9">
        <f>'[2]รวมปี'!C269+'[2]รวมปี'!C270+'[2]รวมปี'!C271</f>
        <v>6990148</v>
      </c>
      <c r="D26" s="9">
        <v>5353879.67</v>
      </c>
      <c r="E26" s="10" t="s">
        <v>675</v>
      </c>
      <c r="F26" s="9">
        <f t="shared" si="0"/>
        <v>1636268.33</v>
      </c>
    </row>
    <row r="27" spans="2:6" ht="21.75">
      <c r="B27" t="s">
        <v>648</v>
      </c>
      <c r="C27" s="9">
        <f>'[2]รวมปี'!C272</f>
        <v>182471</v>
      </c>
      <c r="D27" s="9">
        <v>146840.59</v>
      </c>
      <c r="E27" s="10" t="s">
        <v>675</v>
      </c>
      <c r="F27" s="9">
        <f t="shared" si="0"/>
        <v>35630.41</v>
      </c>
    </row>
    <row r="28" spans="2:6" ht="21.75">
      <c r="B28" t="s">
        <v>655</v>
      </c>
      <c r="C28" s="9">
        <f>'[2]รวมปี'!C273</f>
        <v>1813980</v>
      </c>
      <c r="D28" s="9">
        <v>1626395.72</v>
      </c>
      <c r="E28" s="10" t="s">
        <v>675</v>
      </c>
      <c r="F28" s="9">
        <f t="shared" si="0"/>
        <v>187584.28000000003</v>
      </c>
    </row>
    <row r="29" spans="2:6" ht="21.75">
      <c r="B29" t="s">
        <v>514</v>
      </c>
      <c r="C29" s="9">
        <f>'[2]รวมปี'!C274</f>
        <v>65000</v>
      </c>
      <c r="D29" s="9">
        <v>46430</v>
      </c>
      <c r="E29" s="10" t="s">
        <v>675</v>
      </c>
      <c r="F29" s="9">
        <f t="shared" si="0"/>
        <v>18570</v>
      </c>
    </row>
    <row r="30" spans="1:6" ht="21.75">
      <c r="A30" t="s">
        <v>693</v>
      </c>
      <c r="C30" s="9"/>
      <c r="D30" s="9"/>
      <c r="E30" s="17"/>
      <c r="F30" s="9"/>
    </row>
    <row r="31" spans="2:6" ht="21.75">
      <c r="B31" t="s">
        <v>694</v>
      </c>
      <c r="C31" s="9">
        <f>'[2]รวมปี'!C275+'[2]รวมปี'!C276</f>
        <v>4189652</v>
      </c>
      <c r="D31" s="9">
        <v>4137890</v>
      </c>
      <c r="E31" s="10" t="s">
        <v>675</v>
      </c>
      <c r="F31" s="9">
        <f>C31-D31</f>
        <v>51762</v>
      </c>
    </row>
    <row r="32" spans="1:6" ht="21.75">
      <c r="A32" s="11" t="s">
        <v>695</v>
      </c>
      <c r="B32" s="91"/>
      <c r="C32" s="12">
        <f>SUM(C23:C31)</f>
        <v>16368000</v>
      </c>
      <c r="D32" s="19">
        <f>SUM(D23:D31)</f>
        <v>14227779.48</v>
      </c>
      <c r="E32" s="20" t="s">
        <v>675</v>
      </c>
      <c r="F32" s="14">
        <f>C32-D32</f>
        <v>2140220.5199999996</v>
      </c>
    </row>
    <row r="33" spans="1:6" ht="21.75">
      <c r="A33" s="18"/>
      <c r="B33" s="18" t="s">
        <v>515</v>
      </c>
      <c r="C33" s="81"/>
      <c r="D33" s="19">
        <v>1184562.5</v>
      </c>
      <c r="E33" s="82"/>
      <c r="F33" s="81"/>
    </row>
    <row r="34" spans="1:6" ht="21.75">
      <c r="A34" t="s">
        <v>696</v>
      </c>
      <c r="C34" s="7"/>
      <c r="D34" s="21">
        <f>SUM(D32:D33)</f>
        <v>15412341.98</v>
      </c>
      <c r="E34" s="7"/>
      <c r="F34" s="7"/>
    </row>
    <row r="35" spans="1:6" ht="21.75">
      <c r="A35" s="92" t="s">
        <v>429</v>
      </c>
      <c r="C35" s="7"/>
      <c r="D35" s="93">
        <f>D34-D18</f>
        <v>501236.5099999979</v>
      </c>
      <c r="E35" s="7"/>
      <c r="F35" s="7"/>
    </row>
    <row r="38" spans="1:4" ht="21.75">
      <c r="A38" t="s">
        <v>697</v>
      </c>
      <c r="D38" t="s">
        <v>698</v>
      </c>
    </row>
    <row r="39" spans="1:4" ht="21.75">
      <c r="A39" t="s">
        <v>699</v>
      </c>
      <c r="D39" t="s">
        <v>700</v>
      </c>
    </row>
  </sheetData>
  <mergeCells count="3">
    <mergeCell ref="A1:F1"/>
    <mergeCell ref="A2:F2"/>
    <mergeCell ref="A3:F3"/>
  </mergeCells>
  <printOptions/>
  <pageMargins left="0.85" right="0.48" top="0.09" bottom="0.2" header="0.07" footer="0.2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workbookViewId="0" topLeftCell="A1">
      <selection activeCell="E15" sqref="E15"/>
    </sheetView>
  </sheetViews>
  <sheetFormatPr defaultColWidth="9.140625" defaultRowHeight="21.75"/>
  <cols>
    <col min="1" max="1" width="6.00390625" style="0" customWidth="1"/>
    <col min="2" max="2" width="32.140625" style="0" customWidth="1"/>
    <col min="3" max="4" width="17.00390625" style="0" customWidth="1"/>
    <col min="5" max="5" width="5.140625" style="0" customWidth="1"/>
    <col min="6" max="6" width="17.00390625" style="0" customWidth="1"/>
    <col min="7" max="7" width="11.00390625" style="0" bestFit="1" customWidth="1"/>
    <col min="8" max="8" width="10.00390625" style="0" bestFit="1" customWidth="1"/>
    <col min="9" max="10" width="11.00390625" style="0" bestFit="1" customWidth="1"/>
    <col min="11" max="11" width="10.421875" style="0" customWidth="1"/>
    <col min="12" max="12" width="10.00390625" style="0" bestFit="1" customWidth="1"/>
    <col min="13" max="13" width="11.00390625" style="0" bestFit="1" customWidth="1"/>
    <col min="14" max="17" width="10.00390625" style="0" bestFit="1" customWidth="1"/>
    <col min="18" max="18" width="10.28125" style="0" customWidth="1"/>
  </cols>
  <sheetData>
    <row r="1" spans="1:6" ht="23.25">
      <c r="A1" s="192" t="s">
        <v>618</v>
      </c>
      <c r="B1" s="192"/>
      <c r="C1" s="192"/>
      <c r="D1" s="192"/>
      <c r="E1" s="192"/>
      <c r="F1" s="192"/>
    </row>
    <row r="2" spans="1:6" ht="23.25">
      <c r="A2" s="192" t="s">
        <v>670</v>
      </c>
      <c r="B2" s="192"/>
      <c r="C2" s="192"/>
      <c r="D2" s="192"/>
      <c r="E2" s="192"/>
      <c r="F2" s="192"/>
    </row>
    <row r="3" spans="1:6" ht="23.25">
      <c r="A3" s="192" t="s">
        <v>428</v>
      </c>
      <c r="B3" s="192"/>
      <c r="C3" s="192"/>
      <c r="D3" s="192"/>
      <c r="E3" s="192"/>
      <c r="F3" s="192"/>
    </row>
    <row r="4" spans="1:6" ht="21.75">
      <c r="A4" s="1"/>
      <c r="B4" s="1"/>
      <c r="C4" s="2" t="s">
        <v>671</v>
      </c>
      <c r="D4" s="2" t="s">
        <v>672</v>
      </c>
      <c r="E4" s="3" t="s">
        <v>673</v>
      </c>
      <c r="F4" s="2" t="s">
        <v>674</v>
      </c>
    </row>
    <row r="5" spans="1:6" ht="21.75">
      <c r="A5" s="4"/>
      <c r="B5" s="4"/>
      <c r="C5" s="5"/>
      <c r="D5" s="5"/>
      <c r="E5" s="6" t="s">
        <v>675</v>
      </c>
      <c r="F5" s="5" t="s">
        <v>676</v>
      </c>
    </row>
    <row r="6" spans="1:6" ht="21.75">
      <c r="A6" s="7" t="s">
        <v>677</v>
      </c>
      <c r="B6" s="7"/>
      <c r="C6" s="8"/>
      <c r="D6" s="8"/>
      <c r="F6" s="8"/>
    </row>
    <row r="7" spans="1:6" ht="21.75">
      <c r="A7" s="7" t="s">
        <v>678</v>
      </c>
      <c r="B7" s="7"/>
      <c r="C7" s="8"/>
      <c r="D7" s="8"/>
      <c r="F7" s="8"/>
    </row>
    <row r="8" spans="1:6" ht="21.75">
      <c r="A8" s="7"/>
      <c r="B8" s="7" t="s">
        <v>679</v>
      </c>
      <c r="C8" s="9">
        <f>'[2]รวมปี'!$C$280</f>
        <v>180000</v>
      </c>
      <c r="D8" s="9">
        <f>'รับ-จ่าย(จริง)'!D8</f>
        <v>211549.90999999997</v>
      </c>
      <c r="E8" s="10" t="s">
        <v>673</v>
      </c>
      <c r="F8" s="9">
        <f>D8-C8</f>
        <v>31549.909999999974</v>
      </c>
    </row>
    <row r="9" spans="1:6" ht="21.75">
      <c r="A9" s="7"/>
      <c r="B9" s="7" t="s">
        <v>680</v>
      </c>
      <c r="C9" s="9">
        <f>'[2]รวมปี'!C281</f>
        <v>58700</v>
      </c>
      <c r="D9" s="9">
        <f>SUM('[2]รายรับ51'!R26:R39)+SUM('[2]รายรับ51'!S26:S39)</f>
        <v>35978.82</v>
      </c>
      <c r="E9" s="10" t="s">
        <v>675</v>
      </c>
      <c r="F9" s="9">
        <f>C9-D9</f>
        <v>22721.18</v>
      </c>
    </row>
    <row r="10" spans="1:6" ht="21.75">
      <c r="A10" s="7"/>
      <c r="B10" s="7" t="s">
        <v>681</v>
      </c>
      <c r="C10" s="9">
        <f>'[2]รวมปี'!C282</f>
        <v>32700</v>
      </c>
      <c r="D10" s="9">
        <f>SUM('[2]รายรับ51'!R41+'[2]รายรับ51'!S41)</f>
        <v>238744.76</v>
      </c>
      <c r="E10" s="10" t="s">
        <v>673</v>
      </c>
      <c r="F10" s="9">
        <f>D10-C10</f>
        <v>206044.76</v>
      </c>
    </row>
    <row r="11" spans="1:6" ht="21.75">
      <c r="A11" s="7"/>
      <c r="B11" s="7" t="s">
        <v>682</v>
      </c>
      <c r="C11" s="9">
        <f>'[2]รวมปี'!C283</f>
        <v>29060</v>
      </c>
      <c r="D11" s="9">
        <f>SUM('[2]รายรับ51'!R20:R22)+SUM('[2]รายรับ51'!S20:S22)</f>
        <v>40034.14</v>
      </c>
      <c r="E11" s="10" t="s">
        <v>673</v>
      </c>
      <c r="F11" s="9">
        <f>D11-C11</f>
        <v>10974.14</v>
      </c>
    </row>
    <row r="12" spans="1:6" ht="21.75">
      <c r="A12" s="7"/>
      <c r="B12" s="7" t="s">
        <v>683</v>
      </c>
      <c r="C12" s="9">
        <v>50500</v>
      </c>
      <c r="D12" s="9">
        <f>SUM('[2]รายรับ51'!R45:R46)+SUM('[2]รายรับ51'!S45:S46)</f>
        <v>112400</v>
      </c>
      <c r="E12" s="10" t="s">
        <v>673</v>
      </c>
      <c r="F12" s="9">
        <f>D12-C12</f>
        <v>61900</v>
      </c>
    </row>
    <row r="13" spans="1:6" ht="21.75">
      <c r="A13" s="7"/>
      <c r="B13" s="7" t="s">
        <v>684</v>
      </c>
      <c r="C13" s="9">
        <v>115</v>
      </c>
      <c r="D13" s="9">
        <f>SUM('[2]รายรับ51'!R48+'[2]รายรับ51'!S48)</f>
        <v>3877</v>
      </c>
      <c r="E13" s="10" t="s">
        <v>673</v>
      </c>
      <c r="F13" s="9">
        <f>D13-C13</f>
        <v>3762</v>
      </c>
    </row>
    <row r="14" spans="1:6" ht="21.75">
      <c r="A14" s="7"/>
      <c r="B14" s="156" t="s">
        <v>270</v>
      </c>
      <c r="C14" s="9">
        <f>'[2]รวมปี'!$C$288</f>
        <v>9951790</v>
      </c>
      <c r="D14" s="9">
        <f>'รับ-จ่าย(จริง)'!D14</f>
        <v>8481223.440000001</v>
      </c>
      <c r="E14" s="10" t="s">
        <v>675</v>
      </c>
      <c r="F14" s="9">
        <f>C14-D14</f>
        <v>1470566.5599999987</v>
      </c>
    </row>
    <row r="15" spans="1:6" ht="21.75">
      <c r="A15" s="7"/>
      <c r="B15" s="7" t="s">
        <v>685</v>
      </c>
      <c r="C15" s="9">
        <v>6065135</v>
      </c>
      <c r="D15" s="9">
        <f>SUM('[2]รายรับ51'!R50:S50)</f>
        <v>5787297.4</v>
      </c>
      <c r="E15" s="10" t="s">
        <v>675</v>
      </c>
      <c r="F15" s="9">
        <f>C15-D15</f>
        <v>277837.5999999996</v>
      </c>
    </row>
    <row r="16" spans="1:6" ht="21.75">
      <c r="A16" s="11" t="s">
        <v>686</v>
      </c>
      <c r="B16" s="4"/>
      <c r="C16" s="12">
        <f>SUM(C8:C15)</f>
        <v>16368000</v>
      </c>
      <c r="D16" s="12">
        <f>SUM(D8:D15)</f>
        <v>14911105.470000003</v>
      </c>
      <c r="E16" s="13" t="s">
        <v>675</v>
      </c>
      <c r="F16" s="14">
        <f>C16-D16</f>
        <v>1456894.5299999975</v>
      </c>
    </row>
    <row r="17" spans="1:6" ht="21.75">
      <c r="A17" s="7"/>
      <c r="B17" s="7"/>
      <c r="C17" s="15"/>
      <c r="D17" s="16"/>
      <c r="E17" s="15"/>
      <c r="F17" s="15"/>
    </row>
    <row r="18" spans="1:6" ht="21.75">
      <c r="A18" s="7"/>
      <c r="B18" s="90" t="s">
        <v>687</v>
      </c>
      <c r="C18" s="15"/>
      <c r="D18" s="16">
        <f>D16</f>
        <v>14911105.470000003</v>
      </c>
      <c r="E18" s="15"/>
      <c r="F18" s="15"/>
    </row>
    <row r="20" spans="1:6" ht="21.75">
      <c r="A20" s="1"/>
      <c r="B20" s="1"/>
      <c r="C20" s="2" t="s">
        <v>671</v>
      </c>
      <c r="D20" s="2" t="s">
        <v>688</v>
      </c>
      <c r="E20" s="3" t="s">
        <v>673</v>
      </c>
      <c r="F20" s="2" t="s">
        <v>674</v>
      </c>
    </row>
    <row r="21" spans="1:6" ht="21.75">
      <c r="A21" s="4"/>
      <c r="B21" s="4"/>
      <c r="C21" s="5"/>
      <c r="D21" s="5"/>
      <c r="E21" s="6" t="s">
        <v>675</v>
      </c>
      <c r="F21" s="5" t="s">
        <v>676</v>
      </c>
    </row>
    <row r="22" spans="1:6" ht="21.75">
      <c r="A22" t="s">
        <v>689</v>
      </c>
      <c r="C22" s="8"/>
      <c r="D22" s="8"/>
      <c r="F22" s="8"/>
    </row>
    <row r="23" spans="2:6" ht="21.75">
      <c r="B23" t="s">
        <v>690</v>
      </c>
      <c r="C23" s="9">
        <f>'[2]รวมปี'!C266</f>
        <v>388029</v>
      </c>
      <c r="D23" s="104">
        <f>'รับ-จ่าย(จริง)'!D23+D53</f>
        <v>372313.5</v>
      </c>
      <c r="E23" s="10" t="s">
        <v>675</v>
      </c>
      <c r="F23" s="9">
        <f aca="true" t="shared" si="0" ref="F23:F29">C23-D23</f>
        <v>15715.5</v>
      </c>
    </row>
    <row r="24" spans="2:6" ht="21.75">
      <c r="B24" t="s">
        <v>691</v>
      </c>
      <c r="C24" s="9">
        <f>'[2]รวมปี'!C267</f>
        <v>1937920</v>
      </c>
      <c r="D24" s="9">
        <f>'รับ-จ่าย(จริง)'!D24+'รับ-จ่าย(รวมสำรอง)'!D45</f>
        <v>1937580</v>
      </c>
      <c r="E24" s="10" t="s">
        <v>675</v>
      </c>
      <c r="F24" s="9">
        <f t="shared" si="0"/>
        <v>340</v>
      </c>
    </row>
    <row r="25" spans="2:6" ht="21.75">
      <c r="B25" t="s">
        <v>640</v>
      </c>
      <c r="C25" s="9">
        <f>'[2]รวมปี'!C268</f>
        <v>800800</v>
      </c>
      <c r="D25" s="9">
        <f>'รับ-จ่าย(จริง)'!D25+'รับ-จ่าย(รวมสำรอง)'!D46</f>
        <v>800800</v>
      </c>
      <c r="E25" s="10" t="s">
        <v>675</v>
      </c>
      <c r="F25" s="9">
        <f t="shared" si="0"/>
        <v>0</v>
      </c>
    </row>
    <row r="26" spans="2:6" ht="21.75">
      <c r="B26" t="s">
        <v>692</v>
      </c>
      <c r="C26" s="9">
        <f>'[2]รวมปี'!C269+'[2]รวมปี'!C270+'[2]รวมปี'!C271</f>
        <v>6990148</v>
      </c>
      <c r="D26" s="9">
        <f>'รับ-จ่าย(จริง)'!D26+D47+D48+D49</f>
        <v>6279532.17</v>
      </c>
      <c r="E26" s="10" t="s">
        <v>675</v>
      </c>
      <c r="F26" s="9">
        <f t="shared" si="0"/>
        <v>710615.8300000001</v>
      </c>
    </row>
    <row r="27" spans="2:6" ht="21.75">
      <c r="B27" t="s">
        <v>648</v>
      </c>
      <c r="C27" s="9">
        <f>'[2]รวมปี'!C272</f>
        <v>182471</v>
      </c>
      <c r="D27" s="9">
        <f>'รับ-จ่าย(จริง)'!D27</f>
        <v>146840.59</v>
      </c>
      <c r="E27" s="10" t="s">
        <v>675</v>
      </c>
      <c r="F27" s="9">
        <f t="shared" si="0"/>
        <v>35630.41</v>
      </c>
    </row>
    <row r="28" spans="2:6" ht="21.75">
      <c r="B28" t="s">
        <v>655</v>
      </c>
      <c r="C28" s="9">
        <f>'[2]รวมปี'!C273</f>
        <v>1813980</v>
      </c>
      <c r="D28" s="9">
        <f>'รับ-จ่าย(จริง)'!D28+D51</f>
        <v>1690955.72</v>
      </c>
      <c r="E28" s="10" t="s">
        <v>675</v>
      </c>
      <c r="F28" s="9">
        <f t="shared" si="0"/>
        <v>123024.28000000003</v>
      </c>
    </row>
    <row r="29" spans="2:6" ht="21.75">
      <c r="B29" t="s">
        <v>514</v>
      </c>
      <c r="C29" s="9">
        <f>'[2]รวมปี'!C274</f>
        <v>65000</v>
      </c>
      <c r="D29" s="9">
        <f>'รับ-จ่าย(จริง)'!D29</f>
        <v>46430</v>
      </c>
      <c r="E29" s="10" t="s">
        <v>675</v>
      </c>
      <c r="F29" s="9">
        <f t="shared" si="0"/>
        <v>18570</v>
      </c>
    </row>
    <row r="30" spans="1:6" ht="21.75">
      <c r="A30" t="s">
        <v>693</v>
      </c>
      <c r="C30" s="9"/>
      <c r="D30" s="9">
        <f>'รับ-จ่าย(จริง)'!D30</f>
        <v>0</v>
      </c>
      <c r="E30" s="17"/>
      <c r="F30" s="9"/>
    </row>
    <row r="31" spans="2:6" ht="21.75">
      <c r="B31" t="s">
        <v>694</v>
      </c>
      <c r="C31" s="9">
        <f>'[2]รวมปี'!C275+'[2]รวมปี'!C276</f>
        <v>4189652</v>
      </c>
      <c r="D31" s="9">
        <f>'รับ-จ่าย(จริง)'!D31</f>
        <v>4137890</v>
      </c>
      <c r="E31" s="10" t="s">
        <v>675</v>
      </c>
      <c r="F31" s="9">
        <f>C31-D31</f>
        <v>51762</v>
      </c>
    </row>
    <row r="32" spans="1:6" ht="21.75">
      <c r="A32" s="11" t="s">
        <v>695</v>
      </c>
      <c r="B32" s="91"/>
      <c r="C32" s="12">
        <f>SUM(C23:C31)</f>
        <v>16368000</v>
      </c>
      <c r="D32" s="19">
        <f>SUM(D23:D31)</f>
        <v>15412341.98</v>
      </c>
      <c r="E32" s="20" t="s">
        <v>675</v>
      </c>
      <c r="F32" s="14">
        <f>C32-D32</f>
        <v>955658.0199999996</v>
      </c>
    </row>
    <row r="33" spans="1:6" ht="21.75">
      <c r="A33" s="18"/>
      <c r="B33" s="18"/>
      <c r="C33" s="81"/>
      <c r="D33" s="19"/>
      <c r="E33" s="82"/>
      <c r="F33" s="81"/>
    </row>
    <row r="34" spans="1:6" ht="21.75">
      <c r="A34" t="s">
        <v>696</v>
      </c>
      <c r="C34" s="7"/>
      <c r="D34" s="21">
        <f>SUM(D32:D33)</f>
        <v>15412341.98</v>
      </c>
      <c r="E34" s="7"/>
      <c r="F34" s="7"/>
    </row>
    <row r="35" spans="1:6" ht="21.75">
      <c r="A35" s="92" t="s">
        <v>429</v>
      </c>
      <c r="C35" s="7"/>
      <c r="D35" s="93">
        <f>D34-D18</f>
        <v>501236.5099999979</v>
      </c>
      <c r="E35" s="7"/>
      <c r="F35" s="7"/>
    </row>
    <row r="38" spans="1:4" ht="21.75">
      <c r="A38" t="s">
        <v>697</v>
      </c>
      <c r="D38" t="s">
        <v>698</v>
      </c>
    </row>
    <row r="39" spans="1:4" ht="21.75">
      <c r="A39" t="s">
        <v>699</v>
      </c>
      <c r="D39" t="s">
        <v>700</v>
      </c>
    </row>
    <row r="43" ht="21" customHeight="1"/>
    <row r="44" spans="2:18" ht="21.75" hidden="1">
      <c r="B44" s="92" t="s">
        <v>515</v>
      </c>
      <c r="G44" t="s">
        <v>430</v>
      </c>
      <c r="H44" t="s">
        <v>431</v>
      </c>
      <c r="I44" t="s">
        <v>432</v>
      </c>
      <c r="J44" t="s">
        <v>433</v>
      </c>
      <c r="K44" t="s">
        <v>434</v>
      </c>
      <c r="L44" t="s">
        <v>435</v>
      </c>
      <c r="M44" t="s">
        <v>436</v>
      </c>
      <c r="N44" t="s">
        <v>437</v>
      </c>
      <c r="O44" t="s">
        <v>438</v>
      </c>
      <c r="P44" t="s">
        <v>439</v>
      </c>
      <c r="Q44" t="s">
        <v>440</v>
      </c>
      <c r="R44" t="s">
        <v>441</v>
      </c>
    </row>
    <row r="45" spans="2:18" ht="21.75" hidden="1">
      <c r="B45" s="94" t="s">
        <v>638</v>
      </c>
      <c r="D45" s="22">
        <f>SUM(G45:R45)</f>
        <v>150330</v>
      </c>
      <c r="J45" s="96">
        <v>150330</v>
      </c>
      <c r="K45" s="96">
        <v>0</v>
      </c>
      <c r="L45" s="96">
        <v>0</v>
      </c>
      <c r="M45" s="96">
        <v>0</v>
      </c>
      <c r="N45" s="96">
        <v>0</v>
      </c>
      <c r="O45" s="96">
        <v>0</v>
      </c>
      <c r="P45" s="96">
        <v>0</v>
      </c>
      <c r="Q45" s="96">
        <v>0</v>
      </c>
      <c r="R45" s="96">
        <v>0</v>
      </c>
    </row>
    <row r="46" spans="2:18" ht="21.75" hidden="1">
      <c r="B46" s="94" t="s">
        <v>640</v>
      </c>
      <c r="D46" s="22">
        <f aca="true" t="shared" si="1" ref="D46:D55">SUM(G46:R46)</f>
        <v>44020</v>
      </c>
      <c r="J46" s="96">
        <v>44020</v>
      </c>
      <c r="K46" s="96">
        <v>0</v>
      </c>
      <c r="L46" s="96">
        <v>0</v>
      </c>
      <c r="M46" s="96">
        <v>0</v>
      </c>
      <c r="N46" s="96">
        <v>0</v>
      </c>
      <c r="O46" s="96">
        <v>0</v>
      </c>
      <c r="P46" s="96">
        <v>0</v>
      </c>
      <c r="Q46" s="96">
        <v>0</v>
      </c>
      <c r="R46" s="96">
        <v>0</v>
      </c>
    </row>
    <row r="47" spans="2:18" ht="21.75" hidden="1">
      <c r="B47" s="95" t="s">
        <v>642</v>
      </c>
      <c r="D47" s="22">
        <f t="shared" si="1"/>
        <v>238380.5</v>
      </c>
      <c r="G47" s="98">
        <v>121209</v>
      </c>
      <c r="H47" s="98">
        <v>43443</v>
      </c>
      <c r="I47" s="98">
        <v>0</v>
      </c>
      <c r="J47" s="97">
        <v>10100</v>
      </c>
      <c r="K47" s="97">
        <v>11172</v>
      </c>
      <c r="L47" s="97">
        <v>2830</v>
      </c>
      <c r="M47" s="97">
        <v>7274</v>
      </c>
      <c r="N47" s="97">
        <v>19717</v>
      </c>
      <c r="O47" s="97">
        <v>360</v>
      </c>
      <c r="P47" s="97">
        <v>16665.5</v>
      </c>
      <c r="Q47" s="97">
        <v>1260</v>
      </c>
      <c r="R47" s="97">
        <v>4350</v>
      </c>
    </row>
    <row r="48" spans="2:18" ht="21.75" hidden="1">
      <c r="B48" s="95" t="s">
        <v>644</v>
      </c>
      <c r="D48" s="22">
        <f>SUM(G48:R48)+K58-J58</f>
        <v>256854</v>
      </c>
      <c r="G48" s="98">
        <v>1500</v>
      </c>
      <c r="H48" s="98">
        <v>15870</v>
      </c>
      <c r="I48" s="98">
        <v>17000</v>
      </c>
      <c r="J48" s="97">
        <v>73874.5</v>
      </c>
      <c r="K48" s="97">
        <v>20669.5</v>
      </c>
      <c r="L48" s="97">
        <v>75440</v>
      </c>
      <c r="M48" s="97">
        <v>8500</v>
      </c>
      <c r="N48" s="97">
        <v>8500</v>
      </c>
      <c r="O48" s="97">
        <v>8500</v>
      </c>
      <c r="P48" s="97">
        <v>8500</v>
      </c>
      <c r="Q48" s="97">
        <v>8500</v>
      </c>
      <c r="R48" s="97">
        <v>8500</v>
      </c>
    </row>
    <row r="49" spans="2:18" ht="21.75" hidden="1">
      <c r="B49" s="95" t="s">
        <v>646</v>
      </c>
      <c r="D49" s="22">
        <f>SUM(G49:R49)+R58</f>
        <v>430418</v>
      </c>
      <c r="G49" s="98">
        <v>0</v>
      </c>
      <c r="H49" s="98">
        <v>23616</v>
      </c>
      <c r="I49" s="98">
        <v>172958</v>
      </c>
      <c r="J49" s="97">
        <v>5550</v>
      </c>
      <c r="K49" s="97">
        <v>4680</v>
      </c>
      <c r="L49" s="97">
        <v>5640</v>
      </c>
      <c r="M49" s="97">
        <v>100773</v>
      </c>
      <c r="N49" s="97">
        <v>6700</v>
      </c>
      <c r="O49" s="97">
        <v>21642</v>
      </c>
      <c r="P49" s="97">
        <v>20938</v>
      </c>
      <c r="Q49" s="97">
        <v>9000</v>
      </c>
      <c r="R49" s="97">
        <v>50421</v>
      </c>
    </row>
    <row r="50" spans="2:18" ht="21.75" hidden="1">
      <c r="B50" s="95" t="s">
        <v>648</v>
      </c>
      <c r="D50" s="22">
        <f t="shared" si="1"/>
        <v>0</v>
      </c>
      <c r="G50" s="98">
        <v>0</v>
      </c>
      <c r="H50" s="98">
        <v>0</v>
      </c>
      <c r="I50" s="98">
        <v>0</v>
      </c>
      <c r="J50" s="97">
        <v>0</v>
      </c>
      <c r="K50" s="97">
        <v>0</v>
      </c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</row>
    <row r="51" spans="2:18" ht="21.75" hidden="1">
      <c r="B51" s="95" t="s">
        <v>655</v>
      </c>
      <c r="D51" s="22">
        <f t="shared" si="1"/>
        <v>64560</v>
      </c>
      <c r="G51" s="98">
        <v>36000</v>
      </c>
      <c r="H51" s="98">
        <v>0</v>
      </c>
      <c r="I51" s="98">
        <v>0</v>
      </c>
      <c r="J51" s="97">
        <v>18560</v>
      </c>
      <c r="K51" s="97">
        <v>0</v>
      </c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10000</v>
      </c>
      <c r="R51" s="97">
        <v>0</v>
      </c>
    </row>
    <row r="52" spans="2:18" ht="21.75" hidden="1">
      <c r="B52" s="95" t="s">
        <v>514</v>
      </c>
      <c r="D52" s="22">
        <f t="shared" si="1"/>
        <v>0</v>
      </c>
      <c r="G52" s="98">
        <v>0</v>
      </c>
      <c r="H52" s="98">
        <v>0</v>
      </c>
      <c r="I52" s="98">
        <v>0</v>
      </c>
      <c r="J52" s="97">
        <v>0</v>
      </c>
      <c r="K52" s="97">
        <v>0</v>
      </c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</row>
    <row r="53" spans="2:18" ht="21.75" hidden="1">
      <c r="B53" s="95" t="s">
        <v>634</v>
      </c>
      <c r="D53" s="22">
        <f t="shared" si="1"/>
        <v>0</v>
      </c>
      <c r="G53" s="98">
        <v>0</v>
      </c>
      <c r="H53" s="98">
        <v>0</v>
      </c>
      <c r="I53" s="98">
        <v>0</v>
      </c>
      <c r="J53" s="97">
        <v>0</v>
      </c>
      <c r="K53" s="97">
        <v>0</v>
      </c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</row>
    <row r="54" spans="2:18" ht="21.75" hidden="1">
      <c r="B54" s="95" t="s">
        <v>651</v>
      </c>
      <c r="D54" s="22">
        <f t="shared" si="1"/>
        <v>0</v>
      </c>
      <c r="G54" s="98">
        <v>0</v>
      </c>
      <c r="H54" s="98">
        <v>0</v>
      </c>
      <c r="I54" s="98">
        <v>0</v>
      </c>
      <c r="J54" s="97">
        <v>0</v>
      </c>
      <c r="K54" s="97">
        <v>0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</row>
    <row r="55" spans="2:18" ht="21.75" hidden="1">
      <c r="B55" s="95" t="s">
        <v>653</v>
      </c>
      <c r="D55" s="22">
        <f t="shared" si="1"/>
        <v>0</v>
      </c>
      <c r="G55" s="98">
        <v>0</v>
      </c>
      <c r="H55" s="98">
        <v>0</v>
      </c>
      <c r="I55" s="98">
        <v>0</v>
      </c>
      <c r="J55" s="97">
        <v>0</v>
      </c>
      <c r="K55" s="97">
        <v>0</v>
      </c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</row>
    <row r="56" spans="2:18" ht="22.5" hidden="1" thickBot="1">
      <c r="B56" s="103" t="s">
        <v>442</v>
      </c>
      <c r="C56" s="102"/>
      <c r="D56" s="100">
        <f>SUM(D45:D55)</f>
        <v>1184562.5</v>
      </c>
      <c r="F56" s="51"/>
      <c r="G56" s="51">
        <f>SUM(G47:G55)</f>
        <v>158709</v>
      </c>
      <c r="H56" s="51">
        <f>SUM(H47:H55)</f>
        <v>82929</v>
      </c>
      <c r="I56" s="51">
        <f>SUM(I47:I55)</f>
        <v>189958</v>
      </c>
      <c r="J56" s="51">
        <f aca="true" t="shared" si="2" ref="J56:R56">SUM(J45:J55)</f>
        <v>302434.5</v>
      </c>
      <c r="K56" s="51">
        <f t="shared" si="2"/>
        <v>36521.5</v>
      </c>
      <c r="L56" s="51">
        <f t="shared" si="2"/>
        <v>83910</v>
      </c>
      <c r="M56" s="99">
        <f t="shared" si="2"/>
        <v>116547</v>
      </c>
      <c r="N56" s="51">
        <f t="shared" si="2"/>
        <v>34917</v>
      </c>
      <c r="O56" s="51">
        <f t="shared" si="2"/>
        <v>30502</v>
      </c>
      <c r="P56" s="51">
        <f t="shared" si="2"/>
        <v>46103.5</v>
      </c>
      <c r="Q56" s="51">
        <f t="shared" si="2"/>
        <v>28760</v>
      </c>
      <c r="R56" s="51">
        <f t="shared" si="2"/>
        <v>63271</v>
      </c>
    </row>
    <row r="57" ht="22.5" hidden="1" thickTop="1"/>
    <row r="58" spans="10:18" ht="21.75" hidden="1">
      <c r="J58" s="101">
        <v>5500</v>
      </c>
      <c r="K58" s="97">
        <v>7000</v>
      </c>
      <c r="R58" s="97">
        <v>8500</v>
      </c>
    </row>
    <row r="59" spans="10:18" ht="21.75" hidden="1">
      <c r="J59" s="23" t="s">
        <v>644</v>
      </c>
      <c r="K59" s="23" t="s">
        <v>644</v>
      </c>
      <c r="L59" s="23"/>
      <c r="M59" s="23"/>
      <c r="N59" s="23"/>
      <c r="O59" s="23"/>
      <c r="P59" s="23"/>
      <c r="Q59" s="23"/>
      <c r="R59" s="23" t="s">
        <v>646</v>
      </c>
    </row>
    <row r="60" ht="21.75" hidden="1"/>
  </sheetData>
  <mergeCells count="3">
    <mergeCell ref="A1:F1"/>
    <mergeCell ref="A2:F2"/>
    <mergeCell ref="A3:F3"/>
  </mergeCells>
  <printOptions/>
  <pageMargins left="0.85" right="0.48" top="0.09" bottom="0.2" header="0.07" footer="0.2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pane xSplit="1" ySplit="2" topLeftCell="B3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4" sqref="A14:A16"/>
    </sheetView>
  </sheetViews>
  <sheetFormatPr defaultColWidth="9.140625" defaultRowHeight="21.75"/>
  <cols>
    <col min="1" max="1" width="49.28125" style="95" customWidth="1"/>
    <col min="2" max="2" width="4.8515625" style="95" customWidth="1"/>
    <col min="3" max="10" width="12.8515625" style="95" customWidth="1"/>
    <col min="11" max="16384" width="9.140625" style="95" customWidth="1"/>
  </cols>
  <sheetData>
    <row r="1" spans="1:10" ht="26.25">
      <c r="A1" s="193" t="s">
        <v>701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27" thickBot="1">
      <c r="A2" s="194" t="s">
        <v>702</v>
      </c>
      <c r="B2" s="194"/>
      <c r="C2" s="194"/>
      <c r="D2" s="194"/>
      <c r="E2" s="194"/>
      <c r="F2" s="194"/>
      <c r="G2" s="194"/>
      <c r="H2" s="194"/>
      <c r="I2" s="194"/>
      <c r="J2" s="194"/>
    </row>
    <row r="3" spans="1:10" s="92" customFormat="1" ht="21">
      <c r="A3" s="129"/>
      <c r="B3" s="130"/>
      <c r="C3" s="195" t="s">
        <v>619</v>
      </c>
      <c r="D3" s="196"/>
      <c r="E3" s="195" t="s">
        <v>704</v>
      </c>
      <c r="F3" s="196"/>
      <c r="G3" s="195" t="s">
        <v>706</v>
      </c>
      <c r="H3" s="196"/>
      <c r="I3" s="195" t="s">
        <v>708</v>
      </c>
      <c r="J3" s="196"/>
    </row>
    <row r="4" spans="1:10" s="92" customFormat="1" ht="21.75" thickBot="1">
      <c r="A4" s="131" t="s">
        <v>620</v>
      </c>
      <c r="B4" s="131" t="s">
        <v>768</v>
      </c>
      <c r="C4" s="197" t="s">
        <v>443</v>
      </c>
      <c r="D4" s="198"/>
      <c r="E4" s="197" t="s">
        <v>705</v>
      </c>
      <c r="F4" s="198"/>
      <c r="G4" s="197" t="s">
        <v>707</v>
      </c>
      <c r="H4" s="198"/>
      <c r="I4" s="197" t="s">
        <v>443</v>
      </c>
      <c r="J4" s="198"/>
    </row>
    <row r="5" spans="1:10" s="92" customFormat="1" ht="21.75" thickBot="1">
      <c r="A5" s="132"/>
      <c r="B5" s="133" t="s">
        <v>20</v>
      </c>
      <c r="C5" s="134" t="s">
        <v>703</v>
      </c>
      <c r="D5" s="135" t="s">
        <v>623</v>
      </c>
      <c r="E5" s="134" t="s">
        <v>703</v>
      </c>
      <c r="F5" s="135" t="s">
        <v>623</v>
      </c>
      <c r="G5" s="134" t="s">
        <v>703</v>
      </c>
      <c r="H5" s="135" t="s">
        <v>623</v>
      </c>
      <c r="I5" s="136" t="s">
        <v>703</v>
      </c>
      <c r="J5" s="135" t="s">
        <v>623</v>
      </c>
    </row>
    <row r="6" spans="1:10" s="111" customFormat="1" ht="21.75">
      <c r="A6" s="105" t="s">
        <v>624</v>
      </c>
      <c r="B6" s="112" t="s">
        <v>625</v>
      </c>
      <c r="C6" s="113"/>
      <c r="D6" s="114"/>
      <c r="E6" s="115"/>
      <c r="F6" s="116"/>
      <c r="G6" s="117"/>
      <c r="H6" s="116"/>
      <c r="I6" s="117"/>
      <c r="J6" s="117"/>
    </row>
    <row r="7" spans="1:10" s="111" customFormat="1" ht="21.75">
      <c r="A7" s="137" t="s">
        <v>628</v>
      </c>
      <c r="B7" s="118" t="s">
        <v>626</v>
      </c>
      <c r="C7" s="119">
        <f>'งบทดลอง (ก่อน)'!C7</f>
        <v>28226.76</v>
      </c>
      <c r="D7" s="120"/>
      <c r="E7" s="116"/>
      <c r="F7" s="121"/>
      <c r="G7" s="116"/>
      <c r="H7" s="121"/>
      <c r="I7" s="116">
        <f>C7+E7+G7-F7-H7</f>
        <v>28226.76</v>
      </c>
      <c r="J7" s="121"/>
    </row>
    <row r="8" spans="1:10" s="111" customFormat="1" ht="21.75">
      <c r="A8" s="137" t="s">
        <v>506</v>
      </c>
      <c r="B8" s="118" t="s">
        <v>627</v>
      </c>
      <c r="C8" s="119">
        <f>'งบทดลอง (ก่อน)'!C8</f>
        <v>1804116.14</v>
      </c>
      <c r="D8" s="120"/>
      <c r="E8" s="122"/>
      <c r="F8" s="119"/>
      <c r="G8" s="122"/>
      <c r="H8" s="119"/>
      <c r="I8" s="116">
        <f>C8+E8+G8-F8-H8</f>
        <v>1804116.14</v>
      </c>
      <c r="J8" s="121"/>
    </row>
    <row r="9" spans="1:10" s="111" customFormat="1" ht="21.75">
      <c r="A9" s="137" t="s">
        <v>507</v>
      </c>
      <c r="B9" s="118" t="s">
        <v>626</v>
      </c>
      <c r="C9" s="119">
        <f>'งบทดลอง (ก่อน)'!C9</f>
        <v>5787226.21</v>
      </c>
      <c r="D9" s="120"/>
      <c r="E9" s="122"/>
      <c r="F9" s="119"/>
      <c r="G9" s="122"/>
      <c r="H9" s="119"/>
      <c r="I9" s="116">
        <f>C9+E9+G9-F9-H9</f>
        <v>5787226.21</v>
      </c>
      <c r="J9" s="121"/>
    </row>
    <row r="10" spans="1:10" s="111" customFormat="1" ht="21.75">
      <c r="A10" s="137" t="s">
        <v>508</v>
      </c>
      <c r="B10" s="118" t="s">
        <v>627</v>
      </c>
      <c r="C10" s="119">
        <f>'งบทดลอง (ก่อน)'!C10</f>
        <v>2618750</v>
      </c>
      <c r="D10" s="120"/>
      <c r="E10" s="122"/>
      <c r="F10" s="119"/>
      <c r="G10" s="122"/>
      <c r="H10" s="119"/>
      <c r="I10" s="116">
        <f>C10+E10+G10-F10-H10</f>
        <v>2618750</v>
      </c>
      <c r="J10" s="121"/>
    </row>
    <row r="11" spans="1:10" s="111" customFormat="1" ht="21.75">
      <c r="A11" s="137" t="s">
        <v>509</v>
      </c>
      <c r="B11" s="118" t="s">
        <v>626</v>
      </c>
      <c r="C11" s="119">
        <f>'งบทดลอง (ก่อน)'!C11</f>
        <v>72335</v>
      </c>
      <c r="D11" s="120"/>
      <c r="E11" s="122"/>
      <c r="F11" s="119"/>
      <c r="G11" s="122"/>
      <c r="H11" s="119"/>
      <c r="I11" s="116">
        <f>C11+E11+G11-F11-H11</f>
        <v>72335</v>
      </c>
      <c r="J11" s="121"/>
    </row>
    <row r="12" spans="1:10" s="111" customFormat="1" ht="21.75">
      <c r="A12" s="137" t="s">
        <v>629</v>
      </c>
      <c r="B12" s="118" t="s">
        <v>630</v>
      </c>
      <c r="C12" s="119"/>
      <c r="D12" s="120"/>
      <c r="E12" s="122"/>
      <c r="F12" s="119"/>
      <c r="G12" s="122"/>
      <c r="H12" s="119"/>
      <c r="I12" s="116"/>
      <c r="J12" s="121"/>
    </row>
    <row r="13" spans="1:10" s="111" customFormat="1" ht="21.75">
      <c r="A13" s="137" t="s">
        <v>631</v>
      </c>
      <c r="B13" s="118" t="s">
        <v>632</v>
      </c>
      <c r="C13" s="119"/>
      <c r="D13" s="120"/>
      <c r="E13" s="122"/>
      <c r="F13" s="119"/>
      <c r="G13" s="122"/>
      <c r="H13" s="119"/>
      <c r="I13" s="116"/>
      <c r="J13" s="121"/>
    </row>
    <row r="14" spans="1:10" s="111" customFormat="1" ht="21.75">
      <c r="A14" s="137" t="s">
        <v>123</v>
      </c>
      <c r="B14" s="118" t="s">
        <v>120</v>
      </c>
      <c r="C14" s="119">
        <f>'งบทดลอง (ก่อน)'!C14</f>
        <v>5925</v>
      </c>
      <c r="D14" s="120"/>
      <c r="E14" s="122"/>
      <c r="F14" s="119"/>
      <c r="G14" s="122"/>
      <c r="H14" s="119"/>
      <c r="I14" s="116">
        <f>C14+E14+G14-F14-H14</f>
        <v>5925</v>
      </c>
      <c r="J14" s="121"/>
    </row>
    <row r="15" spans="1:10" s="111" customFormat="1" ht="21.75">
      <c r="A15" s="137" t="s">
        <v>124</v>
      </c>
      <c r="B15" s="118" t="s">
        <v>121</v>
      </c>
      <c r="C15" s="119">
        <f>'งบทดลอง (ก่อน)'!C15</f>
        <v>542.01</v>
      </c>
      <c r="D15" s="120"/>
      <c r="E15" s="122"/>
      <c r="F15" s="119"/>
      <c r="G15" s="122"/>
      <c r="H15" s="119"/>
      <c r="I15" s="116">
        <f>C15+E15+G15-F15-H15</f>
        <v>542.01</v>
      </c>
      <c r="J15" s="121"/>
    </row>
    <row r="16" spans="1:10" s="111" customFormat="1" ht="21.75">
      <c r="A16" s="139" t="s">
        <v>125</v>
      </c>
      <c r="B16" s="118" t="s">
        <v>122</v>
      </c>
      <c r="C16" s="119">
        <f>'งบทดลอง (ก่อน)'!C16</f>
        <v>5656</v>
      </c>
      <c r="D16" s="120"/>
      <c r="E16" s="122"/>
      <c r="F16" s="119"/>
      <c r="G16" s="122"/>
      <c r="H16" s="119"/>
      <c r="I16" s="116">
        <f>C16+E16+G16-F16-H16</f>
        <v>5656</v>
      </c>
      <c r="J16" s="121"/>
    </row>
    <row r="17" spans="1:10" s="111" customFormat="1" ht="21.75">
      <c r="A17" s="137" t="s">
        <v>634</v>
      </c>
      <c r="B17" s="118" t="s">
        <v>635</v>
      </c>
      <c r="C17" s="119">
        <f>'งบทดลอง (ก่อน)'!C17</f>
        <v>372313.5</v>
      </c>
      <c r="D17" s="120"/>
      <c r="E17" s="122"/>
      <c r="F17" s="119"/>
      <c r="G17" s="122"/>
      <c r="H17" s="119">
        <f>C17</f>
        <v>372313.5</v>
      </c>
      <c r="I17" s="116"/>
      <c r="J17" s="121"/>
    </row>
    <row r="18" spans="1:10" s="111" customFormat="1" ht="21.75">
      <c r="A18" s="137" t="s">
        <v>636</v>
      </c>
      <c r="B18" s="118" t="s">
        <v>637</v>
      </c>
      <c r="C18" s="119">
        <f>'งบทดลอง (ก่อน)'!C18</f>
        <v>18355</v>
      </c>
      <c r="D18" s="120"/>
      <c r="E18" s="122"/>
      <c r="F18" s="119"/>
      <c r="G18" s="122"/>
      <c r="H18" s="119"/>
      <c r="I18" s="116">
        <f>C18+E18+G18-F18-H18</f>
        <v>18355</v>
      </c>
      <c r="J18" s="121"/>
    </row>
    <row r="19" spans="1:10" s="111" customFormat="1" ht="21.75">
      <c r="A19" s="137" t="s">
        <v>638</v>
      </c>
      <c r="B19" s="118" t="s">
        <v>639</v>
      </c>
      <c r="C19" s="119">
        <f>'งบทดลอง (ก่อน)'!C19</f>
        <v>1787250</v>
      </c>
      <c r="D19" s="120"/>
      <c r="E19" s="122"/>
      <c r="F19" s="119"/>
      <c r="G19" s="122"/>
      <c r="H19" s="119">
        <f aca="true" t="shared" si="0" ref="H19:H28">C19</f>
        <v>1787250</v>
      </c>
      <c r="I19" s="116"/>
      <c r="J19" s="121"/>
    </row>
    <row r="20" spans="1:10" s="111" customFormat="1" ht="21.75">
      <c r="A20" s="137" t="s">
        <v>640</v>
      </c>
      <c r="B20" s="118" t="s">
        <v>641</v>
      </c>
      <c r="C20" s="119">
        <f>'งบทดลอง (ก่อน)'!C20</f>
        <v>756780</v>
      </c>
      <c r="D20" s="120"/>
      <c r="E20" s="122"/>
      <c r="F20" s="119"/>
      <c r="G20" s="122"/>
      <c r="H20" s="119">
        <f t="shared" si="0"/>
        <v>756780</v>
      </c>
      <c r="I20" s="116"/>
      <c r="J20" s="121"/>
    </row>
    <row r="21" spans="1:10" s="111" customFormat="1" ht="21.75">
      <c r="A21" s="137" t="s">
        <v>642</v>
      </c>
      <c r="B21" s="118" t="s">
        <v>643</v>
      </c>
      <c r="C21" s="119">
        <f>'งบทดลอง (ก่อน)'!C21</f>
        <v>1226641</v>
      </c>
      <c r="D21" s="120"/>
      <c r="E21" s="122"/>
      <c r="F21" s="119"/>
      <c r="G21" s="122"/>
      <c r="H21" s="119">
        <f t="shared" si="0"/>
        <v>1226641</v>
      </c>
      <c r="I21" s="116"/>
      <c r="J21" s="121"/>
    </row>
    <row r="22" spans="1:10" s="111" customFormat="1" ht="21.75">
      <c r="A22" s="137" t="s">
        <v>644</v>
      </c>
      <c r="B22" s="118" t="s">
        <v>645</v>
      </c>
      <c r="C22" s="119">
        <f>'งบทดลอง (ก่อน)'!C22</f>
        <v>3348560.85</v>
      </c>
      <c r="D22" s="120"/>
      <c r="E22" s="122"/>
      <c r="F22" s="119"/>
      <c r="G22" s="122"/>
      <c r="H22" s="119">
        <f t="shared" si="0"/>
        <v>3348560.85</v>
      </c>
      <c r="I22" s="116"/>
      <c r="J22" s="121"/>
    </row>
    <row r="23" spans="1:10" s="111" customFormat="1" ht="21.75">
      <c r="A23" s="137" t="s">
        <v>646</v>
      </c>
      <c r="B23" s="118" t="s">
        <v>647</v>
      </c>
      <c r="C23" s="119">
        <f>'งบทดลอง (ก่อน)'!C23</f>
        <v>778677.82</v>
      </c>
      <c r="D23" s="120"/>
      <c r="E23" s="122"/>
      <c r="F23" s="119"/>
      <c r="G23" s="122"/>
      <c r="H23" s="119">
        <f t="shared" si="0"/>
        <v>778677.82</v>
      </c>
      <c r="I23" s="116"/>
      <c r="J23" s="121"/>
    </row>
    <row r="24" spans="1:10" s="111" customFormat="1" ht="21.75">
      <c r="A24" s="137" t="s">
        <v>648</v>
      </c>
      <c r="B24" s="118" t="s">
        <v>649</v>
      </c>
      <c r="C24" s="119">
        <f>'งบทดลอง (ก่อน)'!C24</f>
        <v>146840.59</v>
      </c>
      <c r="D24" s="120"/>
      <c r="E24" s="122"/>
      <c r="F24" s="119"/>
      <c r="G24" s="122"/>
      <c r="H24" s="119">
        <f t="shared" si="0"/>
        <v>146840.59</v>
      </c>
      <c r="I24" s="116"/>
      <c r="J24" s="121"/>
    </row>
    <row r="25" spans="1:10" s="111" customFormat="1" ht="21.75">
      <c r="A25" s="137" t="s">
        <v>655</v>
      </c>
      <c r="B25" s="118" t="s">
        <v>650</v>
      </c>
      <c r="C25" s="119">
        <f>'งบทดลอง (ก่อน)'!C25</f>
        <v>1626395.72</v>
      </c>
      <c r="D25" s="120"/>
      <c r="E25" s="122"/>
      <c r="F25" s="119"/>
      <c r="G25" s="122"/>
      <c r="H25" s="119">
        <f t="shared" si="0"/>
        <v>1626395.72</v>
      </c>
      <c r="I25" s="116"/>
      <c r="J25" s="121"/>
    </row>
    <row r="26" spans="1:10" s="111" customFormat="1" ht="21.75">
      <c r="A26" s="137" t="s">
        <v>651</v>
      </c>
      <c r="B26" s="118" t="s">
        <v>652</v>
      </c>
      <c r="C26" s="119">
        <f>'งบทดลอง (ก่อน)'!C26</f>
        <v>473390</v>
      </c>
      <c r="D26" s="120"/>
      <c r="E26" s="122"/>
      <c r="F26" s="119"/>
      <c r="G26" s="122"/>
      <c r="H26" s="119">
        <f t="shared" si="0"/>
        <v>473390</v>
      </c>
      <c r="I26" s="116"/>
      <c r="J26" s="121"/>
    </row>
    <row r="27" spans="1:10" s="111" customFormat="1" ht="21.75">
      <c r="A27" s="137" t="s">
        <v>653</v>
      </c>
      <c r="B27" s="118" t="s">
        <v>654</v>
      </c>
      <c r="C27" s="119">
        <f>'งบทดลอง (ก่อน)'!C27</f>
        <v>3664500</v>
      </c>
      <c r="D27" s="120"/>
      <c r="E27" s="122"/>
      <c r="F27" s="119"/>
      <c r="G27" s="122"/>
      <c r="H27" s="119">
        <f t="shared" si="0"/>
        <v>3664500</v>
      </c>
      <c r="I27" s="116"/>
      <c r="J27" s="121"/>
    </row>
    <row r="28" spans="1:10" s="111" customFormat="1" ht="21.75">
      <c r="A28" s="137" t="s">
        <v>514</v>
      </c>
      <c r="B28" s="118" t="s">
        <v>487</v>
      </c>
      <c r="C28" s="119">
        <f>'งบทดลอง (ก่อน)'!C28</f>
        <v>46430</v>
      </c>
      <c r="D28" s="120"/>
      <c r="E28" s="122"/>
      <c r="F28" s="119"/>
      <c r="G28" s="122"/>
      <c r="H28" s="119">
        <f t="shared" si="0"/>
        <v>46430</v>
      </c>
      <c r="I28" s="116"/>
      <c r="J28" s="121"/>
    </row>
    <row r="29" spans="1:10" s="111" customFormat="1" ht="21.75">
      <c r="A29" s="137" t="s">
        <v>488</v>
      </c>
      <c r="B29" s="118" t="s">
        <v>489</v>
      </c>
      <c r="C29" s="119">
        <f>'งบทดลอง (ก่อน)'!C29</f>
        <v>1164168.5</v>
      </c>
      <c r="D29" s="120"/>
      <c r="E29" s="122"/>
      <c r="F29" s="119">
        <f>C29</f>
        <v>1164168.5</v>
      </c>
      <c r="G29" s="122"/>
      <c r="H29" s="119"/>
      <c r="I29" s="116"/>
      <c r="J29" s="121"/>
    </row>
    <row r="30" spans="1:10" s="111" customFormat="1" ht="21.75">
      <c r="A30" s="137" t="s">
        <v>490</v>
      </c>
      <c r="B30" s="118" t="s">
        <v>489</v>
      </c>
      <c r="C30" s="119">
        <f>'งบทดลอง (ก่อน)'!C30</f>
        <v>1708006.5</v>
      </c>
      <c r="D30" s="120"/>
      <c r="E30" s="122"/>
      <c r="F30" s="119">
        <f>C30</f>
        <v>1708006.5</v>
      </c>
      <c r="G30" s="122"/>
      <c r="H30" s="119"/>
      <c r="I30" s="116"/>
      <c r="J30" s="121"/>
    </row>
    <row r="31" spans="1:10" s="111" customFormat="1" ht="21.75">
      <c r="A31" s="138" t="s">
        <v>491</v>
      </c>
      <c r="B31" s="123" t="s">
        <v>489</v>
      </c>
      <c r="C31" s="119"/>
      <c r="D31" s="120">
        <f>'งบทดลอง (ก่อน)'!D31</f>
        <v>10000</v>
      </c>
      <c r="E31" s="122"/>
      <c r="F31" s="119"/>
      <c r="G31" s="122"/>
      <c r="H31" s="119"/>
      <c r="I31" s="116"/>
      <c r="J31" s="121">
        <f>D31+F31+H31-E31-G31</f>
        <v>10000</v>
      </c>
    </row>
    <row r="32" spans="1:10" s="111" customFormat="1" ht="21.75">
      <c r="A32" s="137" t="s">
        <v>657</v>
      </c>
      <c r="B32" s="118" t="s">
        <v>658</v>
      </c>
      <c r="C32" s="119"/>
      <c r="D32" s="120">
        <f>'งบทดลอง (ก่อน)'!D32</f>
        <v>4915797.16</v>
      </c>
      <c r="E32" s="122"/>
      <c r="F32" s="119">
        <f>D34</f>
        <v>281645.41</v>
      </c>
      <c r="G32" s="122"/>
      <c r="H32" s="119">
        <f>'งบทดลอง (ก่อน)'!D44</f>
        <v>512494.49</v>
      </c>
      <c r="I32" s="116"/>
      <c r="J32" s="121">
        <f>D32+F32+H32-E32-G32</f>
        <v>5709937.0600000005</v>
      </c>
    </row>
    <row r="33" spans="1:10" s="111" customFormat="1" ht="21.75">
      <c r="A33" s="138" t="s">
        <v>659</v>
      </c>
      <c r="B33" s="123" t="s">
        <v>492</v>
      </c>
      <c r="C33" s="119"/>
      <c r="D33" s="120">
        <f>'งบทดลอง (ก่อน)'!D33</f>
        <v>4156773.08</v>
      </c>
      <c r="E33" s="122"/>
      <c r="F33" s="119"/>
      <c r="G33" s="122"/>
      <c r="H33" s="119">
        <f>'งบทดลอง (ก่อน)'!D45</f>
        <v>170831.49750000052</v>
      </c>
      <c r="I33" s="116"/>
      <c r="J33" s="121">
        <f>D33+F33+H33-E33-G33</f>
        <v>4327604.577500001</v>
      </c>
    </row>
    <row r="34" spans="1:10" s="111" customFormat="1" ht="21.75">
      <c r="A34" s="137" t="s">
        <v>660</v>
      </c>
      <c r="B34" s="118" t="s">
        <v>661</v>
      </c>
      <c r="C34" s="119"/>
      <c r="D34" s="120">
        <f>'งบทดลอง (ก่อน)'!D34</f>
        <v>281645.41</v>
      </c>
      <c r="E34" s="122">
        <f>D34</f>
        <v>281645.41</v>
      </c>
      <c r="F34" s="119"/>
      <c r="G34" s="122"/>
      <c r="H34" s="119"/>
      <c r="I34" s="116"/>
      <c r="J34" s="121"/>
    </row>
    <row r="35" spans="1:10" s="111" customFormat="1" ht="21.75">
      <c r="A35" s="138" t="s">
        <v>493</v>
      </c>
      <c r="B35" s="123" t="s">
        <v>494</v>
      </c>
      <c r="C35" s="119"/>
      <c r="D35" s="120">
        <f>'งบทดลอง (ก่อน)'!D35</f>
        <v>98164.98</v>
      </c>
      <c r="E35" s="122"/>
      <c r="F35" s="119"/>
      <c r="G35" s="122"/>
      <c r="H35" s="119"/>
      <c r="I35" s="116"/>
      <c r="J35" s="121">
        <f>D35+F35+H35-E35-G35</f>
        <v>98164.98</v>
      </c>
    </row>
    <row r="36" spans="1:10" s="111" customFormat="1" ht="21.75">
      <c r="A36" s="137" t="s">
        <v>662</v>
      </c>
      <c r="B36" s="118" t="s">
        <v>663</v>
      </c>
      <c r="C36" s="119"/>
      <c r="D36" s="120">
        <f>'งบทดลอง (ก่อน)'!D36</f>
        <v>14911105.470000003</v>
      </c>
      <c r="E36" s="122"/>
      <c r="F36" s="119"/>
      <c r="G36" s="122">
        <f>D36</f>
        <v>14911105.470000003</v>
      </c>
      <c r="H36" s="119"/>
      <c r="I36" s="116"/>
      <c r="J36" s="121"/>
    </row>
    <row r="37" spans="1:10" s="111" customFormat="1" ht="21.75">
      <c r="A37" s="139" t="s">
        <v>664</v>
      </c>
      <c r="B37" s="124" t="s">
        <v>665</v>
      </c>
      <c r="C37" s="119"/>
      <c r="D37" s="120">
        <f>'งบทดลอง (ก่อน)'!D37</f>
        <v>3038223.74</v>
      </c>
      <c r="E37" s="122">
        <f>C29+C30</f>
        <v>2872175</v>
      </c>
      <c r="F37" s="119"/>
      <c r="G37" s="122"/>
      <c r="H37" s="119"/>
      <c r="I37" s="116"/>
      <c r="J37" s="121">
        <f>D37+F37+H37-E37-G37</f>
        <v>166048.74000000022</v>
      </c>
    </row>
    <row r="38" spans="1:10" s="111" customFormat="1" ht="22.5" thickBot="1">
      <c r="A38" s="106" t="s">
        <v>666</v>
      </c>
      <c r="B38" s="125" t="s">
        <v>495</v>
      </c>
      <c r="C38" s="119"/>
      <c r="D38" s="120">
        <f>'งบทดลอง (ก่อน)'!D38</f>
        <v>29376.76</v>
      </c>
      <c r="E38" s="122"/>
      <c r="F38" s="119"/>
      <c r="G38" s="122"/>
      <c r="H38" s="119"/>
      <c r="I38" s="116"/>
      <c r="J38" s="121">
        <f>D38+F38+H38-E38-G38</f>
        <v>29376.76</v>
      </c>
    </row>
    <row r="39" spans="3:10" s="111" customFormat="1" ht="19.5" thickBot="1">
      <c r="C39" s="126">
        <f aca="true" t="shared" si="1" ref="C39:J39">SUM(C6:C38)</f>
        <v>27441086.599999998</v>
      </c>
      <c r="D39" s="127">
        <f t="shared" si="1"/>
        <v>27441086.600000005</v>
      </c>
      <c r="E39" s="128">
        <f t="shared" si="1"/>
        <v>3153820.41</v>
      </c>
      <c r="F39" s="128">
        <f t="shared" si="1"/>
        <v>3153820.41</v>
      </c>
      <c r="G39" s="128">
        <f t="shared" si="1"/>
        <v>14911105.470000003</v>
      </c>
      <c r="H39" s="128">
        <f t="shared" si="1"/>
        <v>14911105.467500001</v>
      </c>
      <c r="I39" s="128">
        <f t="shared" si="1"/>
        <v>10341132.12</v>
      </c>
      <c r="J39" s="126">
        <f t="shared" si="1"/>
        <v>10341132.117500002</v>
      </c>
    </row>
    <row r="40" spans="3:10" ht="21.75">
      <c r="C40" s="107"/>
      <c r="D40" s="107"/>
      <c r="E40" s="107"/>
      <c r="F40" s="107"/>
      <c r="G40" s="107"/>
      <c r="H40" s="107"/>
      <c r="I40" s="107"/>
      <c r="J40" s="107"/>
    </row>
    <row r="41" spans="3:10" ht="21.75">
      <c r="C41" s="107"/>
      <c r="D41" s="107"/>
      <c r="E41" s="107"/>
      <c r="F41" s="107"/>
      <c r="G41" s="107"/>
      <c r="H41" s="108"/>
      <c r="I41" s="107"/>
      <c r="J41" s="108"/>
    </row>
    <row r="42" spans="3:10" ht="21.75">
      <c r="C42" s="107"/>
      <c r="D42" s="107"/>
      <c r="E42" s="107"/>
      <c r="F42" s="107"/>
      <c r="G42" s="107"/>
      <c r="H42" s="107"/>
      <c r="I42" s="107"/>
      <c r="J42" s="108"/>
    </row>
    <row r="43" ht="21.75">
      <c r="H43" s="99"/>
    </row>
    <row r="44" spans="1:7" ht="21.75">
      <c r="A44" s="95" t="s">
        <v>165</v>
      </c>
      <c r="C44" s="109" t="s">
        <v>725</v>
      </c>
      <c r="F44" s="109" t="s">
        <v>731</v>
      </c>
      <c r="G44" s="109" t="s">
        <v>725</v>
      </c>
    </row>
    <row r="45" spans="1:8" ht="21.75">
      <c r="A45" s="110" t="s">
        <v>726</v>
      </c>
      <c r="D45" s="95" t="s">
        <v>734</v>
      </c>
      <c r="H45" s="95" t="s">
        <v>736</v>
      </c>
    </row>
    <row r="46" spans="1:8" ht="21.75">
      <c r="A46" s="110" t="s">
        <v>727</v>
      </c>
      <c r="D46" s="95" t="s">
        <v>735</v>
      </c>
      <c r="H46" s="95" t="s">
        <v>730</v>
      </c>
    </row>
  </sheetData>
  <mergeCells count="10">
    <mergeCell ref="A1:J1"/>
    <mergeCell ref="A2:J2"/>
    <mergeCell ref="G3:H3"/>
    <mergeCell ref="G4:H4"/>
    <mergeCell ref="I3:J3"/>
    <mergeCell ref="I4:J4"/>
    <mergeCell ref="C3:D3"/>
    <mergeCell ref="C4:D4"/>
    <mergeCell ref="E3:F3"/>
    <mergeCell ref="E4:F4"/>
  </mergeCells>
  <printOptions/>
  <pageMargins left="0.21" right="0.2" top="0.31496062992125984" bottom="0.1968503937007874" header="0.3149606299212598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K27" sqref="K27"/>
    </sheetView>
  </sheetViews>
  <sheetFormatPr defaultColWidth="9.140625" defaultRowHeight="21.75"/>
  <cols>
    <col min="1" max="1" width="4.00390625" style="0" customWidth="1"/>
    <col min="2" max="2" width="19.57421875" style="0" customWidth="1"/>
    <col min="3" max="3" width="13.421875" style="0" customWidth="1"/>
    <col min="4" max="4" width="13.8515625" style="0" customWidth="1"/>
    <col min="5" max="6" width="1.8515625" style="0" customWidth="1"/>
    <col min="7" max="7" width="26.8515625" style="0" customWidth="1"/>
    <col min="8" max="8" width="13.8515625" style="0" customWidth="1"/>
    <col min="9" max="9" width="14.00390625" style="0" customWidth="1"/>
  </cols>
  <sheetData>
    <row r="1" spans="1:9" ht="26.25">
      <c r="A1" s="202" t="s">
        <v>702</v>
      </c>
      <c r="B1" s="202"/>
      <c r="C1" s="202"/>
      <c r="D1" s="202"/>
      <c r="E1" s="202"/>
      <c r="F1" s="202"/>
      <c r="G1" s="202"/>
      <c r="H1" s="202"/>
      <c r="I1" s="202"/>
    </row>
    <row r="2" spans="1:9" ht="26.25">
      <c r="A2" s="202" t="s">
        <v>708</v>
      </c>
      <c r="B2" s="202"/>
      <c r="C2" s="202"/>
      <c r="D2" s="202"/>
      <c r="E2" s="202"/>
      <c r="F2" s="202"/>
      <c r="G2" s="202"/>
      <c r="H2" s="202"/>
      <c r="I2" s="202"/>
    </row>
    <row r="3" spans="1:9" ht="26.25">
      <c r="A3" s="202" t="s">
        <v>486</v>
      </c>
      <c r="B3" s="202"/>
      <c r="C3" s="202"/>
      <c r="D3" s="202"/>
      <c r="E3" s="202"/>
      <c r="F3" s="202"/>
      <c r="G3" s="202"/>
      <c r="H3" s="202"/>
      <c r="I3" s="202"/>
    </row>
    <row r="4" ht="22.5" thickBot="1">
      <c r="D4" s="54"/>
    </row>
    <row r="5" spans="1:9" ht="24" thickTop="1">
      <c r="A5" s="199" t="s">
        <v>710</v>
      </c>
      <c r="B5" s="199"/>
      <c r="C5" s="199"/>
      <c r="D5" s="199"/>
      <c r="E5" s="200"/>
      <c r="F5" s="201" t="s">
        <v>721</v>
      </c>
      <c r="G5" s="199"/>
      <c r="H5" s="199"/>
      <c r="I5" s="199"/>
    </row>
    <row r="6" spans="1:9" ht="22.5" thickBot="1">
      <c r="A6" t="s">
        <v>711</v>
      </c>
      <c r="D6" s="41">
        <v>11644830.5</v>
      </c>
      <c r="E6" s="38"/>
      <c r="F6" t="s">
        <v>722</v>
      </c>
      <c r="I6" s="41">
        <f>D6</f>
        <v>11644830.5</v>
      </c>
    </row>
    <row r="7" spans="1:9" ht="22.5" thickTop="1">
      <c r="A7" t="s">
        <v>667</v>
      </c>
      <c r="C7" s="22"/>
      <c r="D7" s="145">
        <f>'งบทดลอง (หลัง)'!D35</f>
        <v>98164.98</v>
      </c>
      <c r="E7" s="52"/>
      <c r="F7" t="s">
        <v>723</v>
      </c>
      <c r="I7" s="22"/>
    </row>
    <row r="8" spans="1:9" ht="21.75">
      <c r="A8" t="s">
        <v>712</v>
      </c>
      <c r="C8" s="22">
        <v>159775</v>
      </c>
      <c r="D8" s="53"/>
      <c r="E8" s="52"/>
      <c r="F8" t="s">
        <v>633</v>
      </c>
      <c r="I8" s="22"/>
    </row>
    <row r="9" spans="1:9" ht="21.75">
      <c r="A9" t="s">
        <v>713</v>
      </c>
      <c r="C9" s="22">
        <v>3596.67</v>
      </c>
      <c r="D9" s="53"/>
      <c r="E9" s="52"/>
      <c r="F9" t="s">
        <v>123</v>
      </c>
      <c r="I9" s="22">
        <v>5925</v>
      </c>
    </row>
    <row r="10" spans="1:9" ht="21.75">
      <c r="A10" t="s">
        <v>714</v>
      </c>
      <c r="C10" s="22">
        <v>1216.85</v>
      </c>
      <c r="D10" s="53"/>
      <c r="E10" s="52"/>
      <c r="F10" t="s">
        <v>124</v>
      </c>
      <c r="I10" s="22">
        <v>542.01</v>
      </c>
    </row>
    <row r="11" spans="1:9" ht="21.75">
      <c r="A11" t="s">
        <v>715</v>
      </c>
      <c r="C11" s="22">
        <v>1460.22</v>
      </c>
      <c r="D11" s="53"/>
      <c r="E11" s="52"/>
      <c r="F11" t="s">
        <v>125</v>
      </c>
      <c r="I11" s="22">
        <v>5656</v>
      </c>
    </row>
    <row r="12" spans="1:9" ht="21.75">
      <c r="A12" t="s">
        <v>716</v>
      </c>
      <c r="C12" s="22">
        <v>0</v>
      </c>
      <c r="D12" s="53">
        <f>SUM(C8:C12)</f>
        <v>166048.74000000002</v>
      </c>
      <c r="E12" s="52"/>
      <c r="F12" t="s">
        <v>636</v>
      </c>
      <c r="I12" s="22">
        <v>18355</v>
      </c>
    </row>
    <row r="13" spans="1:9" ht="21.75">
      <c r="A13" t="s">
        <v>656</v>
      </c>
      <c r="C13" s="22"/>
      <c r="D13" s="53">
        <v>0</v>
      </c>
      <c r="E13" s="52"/>
      <c r="F13" t="s">
        <v>724</v>
      </c>
      <c r="H13" s="22">
        <v>0</v>
      </c>
      <c r="I13" s="22"/>
    </row>
    <row r="14" spans="1:9" ht="21.75">
      <c r="A14" t="s">
        <v>491</v>
      </c>
      <c r="C14" s="22"/>
      <c r="D14" s="53">
        <v>10000</v>
      </c>
      <c r="E14" s="52"/>
      <c r="G14" t="s">
        <v>520</v>
      </c>
      <c r="H14" s="22">
        <f>'งบทดลอง (หลัง)'!C7</f>
        <v>28226.76</v>
      </c>
      <c r="I14" s="22"/>
    </row>
    <row r="15" spans="1:9" ht="21.75">
      <c r="A15" t="s">
        <v>666</v>
      </c>
      <c r="C15" s="22"/>
      <c r="D15" s="145">
        <f>'งบทดลอง (หลัง)'!D38</f>
        <v>29376.76</v>
      </c>
      <c r="E15" s="52"/>
      <c r="G15" s="143" t="s">
        <v>521</v>
      </c>
      <c r="H15" s="22">
        <f>'งบทดลอง (หลัง)'!C8</f>
        <v>1804116.14</v>
      </c>
      <c r="I15" s="22"/>
    </row>
    <row r="16" spans="1:9" ht="21.75">
      <c r="A16" t="s">
        <v>399</v>
      </c>
      <c r="C16" s="22"/>
      <c r="D16" s="145">
        <v>8718933.16</v>
      </c>
      <c r="E16" s="52"/>
      <c r="G16" s="143" t="s">
        <v>522</v>
      </c>
      <c r="H16" s="22">
        <f>'งบทดลอง (หลัง)'!C9</f>
        <v>5787226.21</v>
      </c>
      <c r="I16" s="22"/>
    </row>
    <row r="17" spans="1:9" ht="21.75">
      <c r="A17" s="36" t="s">
        <v>717</v>
      </c>
      <c r="B17" t="s">
        <v>718</v>
      </c>
      <c r="C17" s="22">
        <v>503402.24</v>
      </c>
      <c r="D17" s="53"/>
      <c r="E17" s="52"/>
      <c r="G17" s="143" t="s">
        <v>523</v>
      </c>
      <c r="H17" s="22">
        <f>'งบทดลอง (หลัง)'!C10</f>
        <v>2618750</v>
      </c>
      <c r="I17" s="22"/>
    </row>
    <row r="18" spans="1:9" ht="21.75">
      <c r="A18" s="36"/>
      <c r="B18" s="27" t="s">
        <v>23</v>
      </c>
      <c r="C18" s="22">
        <v>281645.41</v>
      </c>
      <c r="D18" s="145"/>
      <c r="E18" s="52"/>
      <c r="G18" s="143" t="s">
        <v>524</v>
      </c>
      <c r="H18" s="22">
        <f>'งบทดลอง (หลัง)'!C11</f>
        <v>72335</v>
      </c>
      <c r="I18" s="22">
        <f>SUM(H13:H18)</f>
        <v>10310654.11</v>
      </c>
    </row>
    <row r="19" spans="1:9" ht="21.75">
      <c r="A19" s="36"/>
      <c r="B19" s="27" t="s">
        <v>400</v>
      </c>
      <c r="C19" s="22"/>
      <c r="D19" s="145"/>
      <c r="E19" s="52"/>
      <c r="H19" s="22"/>
      <c r="I19" s="22"/>
    </row>
    <row r="20" spans="2:10" ht="21.75">
      <c r="B20" s="27" t="s">
        <v>24</v>
      </c>
      <c r="C20" s="22">
        <v>79800.04</v>
      </c>
      <c r="D20" s="53"/>
      <c r="E20" s="52"/>
      <c r="F20" s="22"/>
      <c r="G20" s="143"/>
      <c r="H20" s="22"/>
      <c r="I20" s="22"/>
      <c r="J20" s="22"/>
    </row>
    <row r="21" spans="2:10" ht="21.75">
      <c r="B21" s="27" t="s">
        <v>742</v>
      </c>
      <c r="C21" s="22">
        <v>9253.01</v>
      </c>
      <c r="D21" s="53"/>
      <c r="E21" s="52"/>
      <c r="F21" s="22"/>
      <c r="G21" s="143"/>
      <c r="H21" s="22"/>
      <c r="I21" s="22"/>
      <c r="J21" s="22"/>
    </row>
    <row r="22" spans="1:10" ht="21.75">
      <c r="A22" s="36"/>
      <c r="B22" s="27"/>
      <c r="C22" s="22"/>
      <c r="D22" s="145">
        <f>SUM(C17:C21)</f>
        <v>874100.7</v>
      </c>
      <c r="E22" s="52"/>
      <c r="F22" s="22"/>
      <c r="J22" s="22"/>
    </row>
    <row r="23" spans="2:10" ht="21.75">
      <c r="B23" s="27"/>
      <c r="C23" s="51"/>
      <c r="D23" s="53"/>
      <c r="E23" s="52"/>
      <c r="F23" s="22"/>
      <c r="J23" s="22"/>
    </row>
    <row r="24" spans="1:9" ht="21.75">
      <c r="A24" s="36" t="s">
        <v>720</v>
      </c>
      <c r="B24" s="27" t="s">
        <v>719</v>
      </c>
      <c r="C24" s="22">
        <v>3892189.05</v>
      </c>
      <c r="D24" s="53"/>
      <c r="E24" s="52"/>
      <c r="I24" s="22"/>
    </row>
    <row r="25" spans="2:9" ht="21.75">
      <c r="B25" s="27"/>
      <c r="C25" s="22"/>
      <c r="D25" s="53"/>
      <c r="E25" s="52"/>
      <c r="I25" s="22"/>
    </row>
    <row r="26" spans="3:9" ht="21.75">
      <c r="C26" s="22"/>
      <c r="D26" s="145">
        <f>C24</f>
        <v>3892189.05</v>
      </c>
      <c r="E26" s="52"/>
      <c r="I26" s="22"/>
    </row>
    <row r="27" spans="2:9" ht="21.75">
      <c r="B27" s="27" t="s">
        <v>525</v>
      </c>
      <c r="C27" s="22"/>
      <c r="D27" s="145">
        <f>'งบทดลอง (หลัง)'!D32</f>
        <v>5709937.0600000005</v>
      </c>
      <c r="E27" s="52"/>
      <c r="I27" s="22"/>
    </row>
    <row r="28" spans="1:9" ht="21.75">
      <c r="A28" t="s">
        <v>659</v>
      </c>
      <c r="B28" s="27"/>
      <c r="C28" s="22"/>
      <c r="D28" s="145">
        <f>'งบทดลอง (หลัง)'!D33</f>
        <v>4327604.577500001</v>
      </c>
      <c r="E28" s="52"/>
      <c r="I28" s="22"/>
    </row>
    <row r="29" spans="1:9" ht="21.75">
      <c r="A29" t="s">
        <v>709</v>
      </c>
      <c r="B29" s="27"/>
      <c r="C29" s="22"/>
      <c r="D29" s="53">
        <v>0</v>
      </c>
      <c r="E29" s="52"/>
      <c r="I29" s="22"/>
    </row>
    <row r="30" spans="2:9" ht="22.5" thickBot="1">
      <c r="B30" s="27" t="s">
        <v>743</v>
      </c>
      <c r="C30" s="22"/>
      <c r="D30" s="146">
        <f>SUM(D6:D15)+SUM(D27:D29)</f>
        <v>21985962.6175</v>
      </c>
      <c r="E30" s="52"/>
      <c r="G30" t="s">
        <v>743</v>
      </c>
      <c r="I30" s="147">
        <f>I6+I7+I8+I9+I10+I11+I12+I18</f>
        <v>21985962.619999997</v>
      </c>
    </row>
    <row r="31" spans="2:9" ht="22.5" thickTop="1">
      <c r="B31" s="27"/>
      <c r="C31" s="22"/>
      <c r="D31" s="22"/>
      <c r="E31" s="22"/>
      <c r="I31" s="22"/>
    </row>
    <row r="32" ht="21.75">
      <c r="I32" s="22"/>
    </row>
    <row r="33" spans="1:7" ht="21.75">
      <c r="A33" t="s">
        <v>725</v>
      </c>
      <c r="C33" t="s">
        <v>729</v>
      </c>
      <c r="D33" t="s">
        <v>725</v>
      </c>
      <c r="G33" s="23" t="s">
        <v>732</v>
      </c>
    </row>
    <row r="34" spans="2:8" ht="21.75">
      <c r="B34" t="s">
        <v>726</v>
      </c>
      <c r="D34" s="37" t="s">
        <v>764</v>
      </c>
      <c r="E34" s="37"/>
      <c r="H34" t="s">
        <v>733</v>
      </c>
    </row>
    <row r="35" spans="2:9" ht="21.75">
      <c r="B35" s="23" t="s">
        <v>727</v>
      </c>
      <c r="D35" s="37" t="s">
        <v>765</v>
      </c>
      <c r="E35" s="37"/>
      <c r="F35" s="37"/>
      <c r="G35" s="37"/>
      <c r="H35" s="37" t="s">
        <v>730</v>
      </c>
      <c r="I35" s="37"/>
    </row>
    <row r="38" ht="21.75">
      <c r="H38" s="51"/>
    </row>
    <row r="39" ht="21.75">
      <c r="H39" s="51"/>
    </row>
    <row r="40" ht="21.75">
      <c r="H40" s="144"/>
    </row>
  </sheetData>
  <mergeCells count="5">
    <mergeCell ref="A5:E5"/>
    <mergeCell ref="F5:I5"/>
    <mergeCell ref="A1:I1"/>
    <mergeCell ref="A2:I2"/>
    <mergeCell ref="A3:I3"/>
  </mergeCells>
  <printOptions/>
  <pageMargins left="0.26" right="0.16" top="0.5905511811023623" bottom="0.19" header="0.511811023622047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7">
      <selection activeCell="E10" sqref="E10"/>
    </sheetView>
  </sheetViews>
  <sheetFormatPr defaultColWidth="9.140625" defaultRowHeight="21.75"/>
  <cols>
    <col min="1" max="1" width="6.28125" style="28" customWidth="1"/>
    <col min="2" max="2" width="24.8515625" style="28" customWidth="1"/>
    <col min="3" max="3" width="8.57421875" style="28" customWidth="1"/>
    <col min="4" max="4" width="6.00390625" style="28" customWidth="1"/>
    <col min="5" max="5" width="20.57421875" style="28" customWidth="1"/>
    <col min="6" max="6" width="10.28125" style="28" customWidth="1"/>
    <col min="7" max="7" width="7.7109375" style="28" customWidth="1"/>
    <col min="8" max="8" width="22.421875" style="28" customWidth="1"/>
    <col min="9" max="16384" width="9.140625" style="28" customWidth="1"/>
  </cols>
  <sheetData>
    <row r="1" spans="1:8" ht="29.25">
      <c r="A1" s="203" t="s">
        <v>702</v>
      </c>
      <c r="B1" s="203"/>
      <c r="C1" s="203"/>
      <c r="D1" s="203"/>
      <c r="E1" s="203"/>
      <c r="F1" s="203"/>
      <c r="G1" s="203"/>
      <c r="H1" s="203"/>
    </row>
    <row r="2" spans="1:8" ht="29.25">
      <c r="A2" s="203" t="s">
        <v>737</v>
      </c>
      <c r="B2" s="203"/>
      <c r="C2" s="203"/>
      <c r="D2" s="203"/>
      <c r="E2" s="203"/>
      <c r="F2" s="203"/>
      <c r="G2" s="203"/>
      <c r="H2" s="203"/>
    </row>
    <row r="3" spans="1:8" ht="29.25">
      <c r="A3" s="203" t="s">
        <v>444</v>
      </c>
      <c r="B3" s="203"/>
      <c r="C3" s="203"/>
      <c r="D3" s="203"/>
      <c r="E3" s="203"/>
      <c r="F3" s="203"/>
      <c r="G3" s="203"/>
      <c r="H3" s="203"/>
    </row>
    <row r="4" spans="1:8" ht="24">
      <c r="A4" s="32"/>
      <c r="B4" s="32"/>
      <c r="C4" s="32"/>
      <c r="D4" s="32"/>
      <c r="E4" s="32"/>
      <c r="F4" s="32"/>
      <c r="G4" s="32"/>
      <c r="H4" s="32"/>
    </row>
    <row r="5" spans="1:8" ht="24">
      <c r="A5" s="142" t="s">
        <v>397</v>
      </c>
      <c r="H5" s="29">
        <v>8718933.16</v>
      </c>
    </row>
    <row r="6" spans="1:8" ht="24">
      <c r="A6" s="141" t="s">
        <v>717</v>
      </c>
      <c r="B6" s="28" t="s">
        <v>398</v>
      </c>
      <c r="F6" s="205">
        <f>'งบทดลอง (ก่อน)'!D44</f>
        <v>512494.49</v>
      </c>
      <c r="G6" s="205"/>
      <c r="H6" s="29"/>
    </row>
    <row r="7" spans="1:10" ht="24">
      <c r="A7" s="141" t="s">
        <v>717</v>
      </c>
      <c r="B7" s="28" t="s">
        <v>21</v>
      </c>
      <c r="F7" s="205">
        <f>'งบทดลอง (ก่อน)'!D51</f>
        <v>281645.41</v>
      </c>
      <c r="G7" s="205"/>
      <c r="H7" s="29"/>
      <c r="J7" s="66"/>
    </row>
    <row r="8" spans="1:8" ht="24">
      <c r="A8" s="141" t="s">
        <v>717</v>
      </c>
      <c r="B8" s="28" t="s">
        <v>22</v>
      </c>
      <c r="F8" s="206">
        <v>79800.04</v>
      </c>
      <c r="G8" s="206"/>
      <c r="H8" s="29"/>
    </row>
    <row r="9" spans="1:8" ht="24">
      <c r="A9" s="141" t="s">
        <v>717</v>
      </c>
      <c r="B9" s="28" t="s">
        <v>742</v>
      </c>
      <c r="F9" s="204">
        <v>9253.01</v>
      </c>
      <c r="G9" s="204"/>
      <c r="H9" s="29"/>
    </row>
    <row r="10" spans="1:8" ht="24">
      <c r="A10" s="30"/>
      <c r="F10" s="29"/>
      <c r="G10" s="31"/>
      <c r="H10" s="29">
        <f>SUM(F6:G9)</f>
        <v>883192.95</v>
      </c>
    </row>
    <row r="11" spans="1:8" ht="24">
      <c r="A11" s="141" t="s">
        <v>720</v>
      </c>
      <c r="B11" s="28" t="s">
        <v>719</v>
      </c>
      <c r="F11" s="205">
        <v>3892189.05</v>
      </c>
      <c r="G11" s="205"/>
      <c r="H11" s="29"/>
    </row>
    <row r="12" spans="1:8" ht="24">
      <c r="A12" s="30"/>
      <c r="F12" s="204"/>
      <c r="G12" s="204"/>
      <c r="H12" s="29">
        <f>SUM(F11)</f>
        <v>3892189.05</v>
      </c>
    </row>
    <row r="13" spans="1:8" ht="24">
      <c r="A13" s="30"/>
      <c r="H13" s="29"/>
    </row>
    <row r="14" spans="1:8" ht="24.75" thickBot="1">
      <c r="A14" s="30"/>
      <c r="B14" s="28" t="s">
        <v>525</v>
      </c>
      <c r="H14" s="35">
        <f>H5+H10-H12</f>
        <v>5709937.06</v>
      </c>
    </row>
    <row r="15" spans="1:8" ht="24.75" thickTop="1">
      <c r="A15" s="30"/>
      <c r="H15" s="29"/>
    </row>
    <row r="16" spans="1:8" ht="24">
      <c r="A16" s="30"/>
      <c r="H16" s="33"/>
    </row>
    <row r="17" spans="2:8" ht="24.75" thickBot="1">
      <c r="B17" s="142" t="s">
        <v>738</v>
      </c>
      <c r="H17" s="34">
        <f>H14-H16</f>
        <v>5709937.06</v>
      </c>
    </row>
    <row r="18" ht="24.75" thickTop="1"/>
    <row r="20" spans="1:7" s="140" customFormat="1" ht="23.25">
      <c r="A20" s="140" t="s">
        <v>725</v>
      </c>
      <c r="C20" s="140" t="s">
        <v>729</v>
      </c>
      <c r="D20" s="140" t="s">
        <v>725</v>
      </c>
      <c r="F20" s="140" t="s">
        <v>731</v>
      </c>
      <c r="G20" s="140" t="s">
        <v>725</v>
      </c>
    </row>
    <row r="21" spans="2:8" s="140" customFormat="1" ht="23.25">
      <c r="B21" s="140" t="s">
        <v>726</v>
      </c>
      <c r="E21" s="140" t="s">
        <v>728</v>
      </c>
      <c r="H21" s="140" t="s">
        <v>739</v>
      </c>
    </row>
    <row r="22" spans="2:7" s="140" customFormat="1" ht="23.25">
      <c r="B22" s="140" t="s">
        <v>741</v>
      </c>
      <c r="D22" s="140" t="s">
        <v>740</v>
      </c>
      <c r="G22" s="140" t="s">
        <v>730</v>
      </c>
    </row>
  </sheetData>
  <mergeCells count="9">
    <mergeCell ref="A1:H1"/>
    <mergeCell ref="A2:H2"/>
    <mergeCell ref="A3:H3"/>
    <mergeCell ref="F12:G12"/>
    <mergeCell ref="F6:G6"/>
    <mergeCell ref="F8:G8"/>
    <mergeCell ref="F9:G9"/>
    <mergeCell ref="F11:G11"/>
    <mergeCell ref="F7:G7"/>
  </mergeCells>
  <printOptions/>
  <pageMargins left="0.36" right="0.2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4">
      <selection activeCell="M25" sqref="M25"/>
    </sheetView>
  </sheetViews>
  <sheetFormatPr defaultColWidth="9.140625" defaultRowHeight="21.75"/>
  <cols>
    <col min="1" max="1" width="4.8515625" style="0" customWidth="1"/>
    <col min="2" max="2" width="20.8515625" style="0" customWidth="1"/>
    <col min="3" max="3" width="12.00390625" style="0" customWidth="1"/>
    <col min="4" max="4" width="4.7109375" style="0" customWidth="1"/>
    <col min="5" max="5" width="12.00390625" style="0" customWidth="1"/>
    <col min="6" max="6" width="4.7109375" style="0" customWidth="1"/>
    <col min="7" max="7" width="12.00390625" style="0" customWidth="1"/>
    <col min="8" max="8" width="4.7109375" style="0" customWidth="1"/>
    <col min="9" max="9" width="12.00390625" style="0" customWidth="1"/>
    <col min="10" max="10" width="4.7109375" style="0" customWidth="1"/>
    <col min="11" max="11" width="4.57421875" style="0" customWidth="1"/>
    <col min="12" max="12" width="34.28125" style="0" customWidth="1"/>
    <col min="13" max="13" width="12.421875" style="0" bestFit="1" customWidth="1"/>
    <col min="14" max="14" width="4.28125" style="0" customWidth="1"/>
  </cols>
  <sheetData>
    <row r="1" spans="1:14" ht="29.25">
      <c r="A1" s="203" t="s">
        <v>618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1:14" ht="29.25">
      <c r="A2" s="203" t="s">
        <v>744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29.25">
      <c r="A3" s="203" t="s">
        <v>486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30" thickBo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21.75">
      <c r="A5" s="207" t="s">
        <v>745</v>
      </c>
      <c r="B5" s="209"/>
      <c r="C5" s="207" t="s">
        <v>746</v>
      </c>
      <c r="D5" s="208"/>
      <c r="E5" s="209" t="s">
        <v>748</v>
      </c>
      <c r="F5" s="208"/>
      <c r="G5" s="207" t="s">
        <v>749</v>
      </c>
      <c r="H5" s="208"/>
      <c r="I5" s="207" t="s">
        <v>750</v>
      </c>
      <c r="J5" s="208"/>
      <c r="K5" s="209" t="s">
        <v>751</v>
      </c>
      <c r="L5" s="209"/>
      <c r="M5" s="207" t="s">
        <v>752</v>
      </c>
      <c r="N5" s="208"/>
    </row>
    <row r="6" spans="1:14" ht="22.5" thickBot="1">
      <c r="A6" s="42"/>
      <c r="B6" s="43"/>
      <c r="C6" s="210" t="s">
        <v>747</v>
      </c>
      <c r="D6" s="211"/>
      <c r="E6" s="43"/>
      <c r="F6" s="44"/>
      <c r="G6" s="42"/>
      <c r="H6" s="44"/>
      <c r="I6" s="42"/>
      <c r="J6" s="44"/>
      <c r="K6" s="43"/>
      <c r="L6" s="43"/>
      <c r="M6" s="42"/>
      <c r="N6" s="44"/>
    </row>
    <row r="7" spans="1:14" ht="21.75">
      <c r="A7" s="24"/>
      <c r="C7" s="40"/>
      <c r="E7" s="45"/>
      <c r="G7" s="45"/>
      <c r="I7" s="45"/>
      <c r="K7" s="46"/>
      <c r="M7" s="40"/>
      <c r="N7" s="25"/>
    </row>
    <row r="8" spans="1:14" ht="21.75">
      <c r="A8" s="24" t="s">
        <v>753</v>
      </c>
      <c r="B8" t="s">
        <v>754</v>
      </c>
      <c r="C8" s="40"/>
      <c r="D8" s="25"/>
      <c r="E8" s="48"/>
      <c r="F8" s="25"/>
      <c r="G8" s="48"/>
      <c r="H8" s="25"/>
      <c r="I8" s="48"/>
      <c r="J8" s="25"/>
      <c r="K8" s="25"/>
      <c r="L8" s="25"/>
      <c r="N8" s="25"/>
    </row>
    <row r="9" spans="1:14" ht="21.75">
      <c r="A9" s="24"/>
      <c r="B9" t="s">
        <v>755</v>
      </c>
      <c r="C9" s="40">
        <v>580000</v>
      </c>
      <c r="D9" s="23" t="s">
        <v>675</v>
      </c>
      <c r="E9" s="40">
        <v>2097000</v>
      </c>
      <c r="F9" s="23" t="s">
        <v>675</v>
      </c>
      <c r="G9" s="40"/>
      <c r="I9" s="40">
        <f>C9+E9</f>
        <v>2677000</v>
      </c>
      <c r="J9" s="23" t="s">
        <v>675</v>
      </c>
      <c r="K9" s="24" t="s">
        <v>753</v>
      </c>
      <c r="L9" t="s">
        <v>763</v>
      </c>
      <c r="M9" s="40">
        <f>(4083388+357520)</f>
        <v>4440908</v>
      </c>
      <c r="N9" s="24">
        <v>50</v>
      </c>
    </row>
    <row r="10" spans="1:14" ht="21.75">
      <c r="A10" s="24"/>
      <c r="B10" t="s">
        <v>756</v>
      </c>
      <c r="C10" s="40">
        <v>4416400</v>
      </c>
      <c r="D10" s="23" t="s">
        <v>675</v>
      </c>
      <c r="E10" s="40">
        <v>0</v>
      </c>
      <c r="F10" s="23"/>
      <c r="G10" s="25"/>
      <c r="I10" s="40">
        <f>C10+E10</f>
        <v>4416400</v>
      </c>
      <c r="J10" s="23" t="s">
        <v>675</v>
      </c>
      <c r="K10" s="24" t="s">
        <v>757</v>
      </c>
      <c r="L10" t="s">
        <v>655</v>
      </c>
      <c r="M10" s="40">
        <f>(586592+165370)</f>
        <v>751962</v>
      </c>
      <c r="N10" s="24" t="s">
        <v>675</v>
      </c>
    </row>
    <row r="11" spans="1:14" ht="21.75">
      <c r="A11" s="24"/>
      <c r="B11" t="s">
        <v>420</v>
      </c>
      <c r="C11" s="40">
        <v>956023</v>
      </c>
      <c r="D11" s="23" t="s">
        <v>675</v>
      </c>
      <c r="E11" s="40">
        <f>'[2]รวมปี'!$R$139</f>
        <v>99500</v>
      </c>
      <c r="F11" s="23" t="s">
        <v>675</v>
      </c>
      <c r="G11" s="25"/>
      <c r="I11" s="40">
        <f>C11+E11</f>
        <v>1055523</v>
      </c>
      <c r="J11" s="23" t="s">
        <v>675</v>
      </c>
      <c r="K11" s="24" t="s">
        <v>762</v>
      </c>
      <c r="L11" t="s">
        <v>719</v>
      </c>
      <c r="M11" s="40">
        <f>(4354960+2097000)</f>
        <v>6451960</v>
      </c>
      <c r="N11" s="24" t="s">
        <v>675</v>
      </c>
    </row>
    <row r="12" spans="1:14" ht="21.75">
      <c r="A12" s="24"/>
      <c r="C12" s="25"/>
      <c r="D12" s="23"/>
      <c r="E12" s="25"/>
      <c r="G12" s="25"/>
      <c r="I12" s="25"/>
      <c r="J12" s="23"/>
      <c r="K12" s="24"/>
      <c r="M12" s="40"/>
      <c r="N12" s="24"/>
    </row>
    <row r="13" spans="1:14" ht="21.75">
      <c r="A13" s="24" t="s">
        <v>757</v>
      </c>
      <c r="B13" t="s">
        <v>758</v>
      </c>
      <c r="C13" s="25"/>
      <c r="D13" s="23"/>
      <c r="E13" s="25"/>
      <c r="G13" s="25"/>
      <c r="I13" s="25"/>
      <c r="J13" s="23"/>
      <c r="K13" s="25"/>
      <c r="M13" s="25"/>
      <c r="N13" s="25"/>
    </row>
    <row r="14" spans="1:14" ht="21.75">
      <c r="A14" s="24"/>
      <c r="B14" t="s">
        <v>759</v>
      </c>
      <c r="C14" s="40">
        <v>2334395</v>
      </c>
      <c r="D14" s="49" t="s">
        <v>675</v>
      </c>
      <c r="E14" s="40">
        <f>'[2]รวมปี'!$R$121+'[2]รวมปี'!$R$122+'[2]รวมปี'!$R$123+'[2]รวมปี'!$R$124+'[2]รวมปี'!$R$125+'[2]รวมปี'!$R$126+'[2]รวมปี'!$R$172+'[2]รวมปี'!$R$173+'[2]รวมปี'!$R$174+'[2]รวมปี'!$R$175+'[2]รวมปี'!$R$176+'[2]รวมปี'!$R$177+'[2]รวมปี'!$R$207+'[2]รวมปี'!$R$253+'[2]รวมปี'!$R$254+'[2]รวมปี'!$R$256+'[2]รวมปี'!$R$257+'[2]รวมปี'!$R$258+'[2]รวมปี'!$R$259</f>
        <v>353410</v>
      </c>
      <c r="F14" s="23" t="s">
        <v>675</v>
      </c>
      <c r="G14" s="40"/>
      <c r="I14" s="40">
        <f>C14+E14</f>
        <v>2687805</v>
      </c>
      <c r="J14" s="23" t="s">
        <v>675</v>
      </c>
      <c r="K14" s="25"/>
      <c r="M14" s="25"/>
      <c r="N14" s="25"/>
    </row>
    <row r="15" spans="1:14" ht="21.75">
      <c r="A15" s="25"/>
      <c r="B15" t="s">
        <v>760</v>
      </c>
      <c r="C15" s="86">
        <v>10190</v>
      </c>
      <c r="D15" s="23" t="s">
        <v>675</v>
      </c>
      <c r="E15" s="40">
        <f>'[2]รวมปี'!$R$132</f>
        <v>10300</v>
      </c>
      <c r="F15" s="23" t="s">
        <v>675</v>
      </c>
      <c r="G15" s="25"/>
      <c r="I15" s="40">
        <f aca="true" t="shared" si="0" ref="I15:I20">C15+E15</f>
        <v>20490</v>
      </c>
      <c r="J15" s="23" t="s">
        <v>675</v>
      </c>
      <c r="K15" s="25"/>
      <c r="M15" s="25"/>
      <c r="N15" s="25"/>
    </row>
    <row r="16" spans="1:14" ht="21.75">
      <c r="A16" s="25"/>
      <c r="B16" t="s">
        <v>761</v>
      </c>
      <c r="C16" s="86">
        <v>578000</v>
      </c>
      <c r="D16" s="23" t="s">
        <v>675</v>
      </c>
      <c r="E16" s="40">
        <v>0</v>
      </c>
      <c r="F16" s="23" t="s">
        <v>675</v>
      </c>
      <c r="G16" s="25"/>
      <c r="I16" s="40">
        <f t="shared" si="0"/>
        <v>578000</v>
      </c>
      <c r="J16" s="23" t="s">
        <v>675</v>
      </c>
      <c r="K16" s="25"/>
      <c r="M16" s="25"/>
      <c r="N16" s="25"/>
    </row>
    <row r="17" spans="1:14" ht="21.75">
      <c r="A17" s="25"/>
      <c r="B17" t="s">
        <v>416</v>
      </c>
      <c r="C17" s="86">
        <v>3400</v>
      </c>
      <c r="D17" s="23" t="s">
        <v>675</v>
      </c>
      <c r="E17" s="40">
        <f>'[2]รวมปี'!$R$128+'[2]รวมปี'!$R$129+'[2]รวมปี'!$R$130</f>
        <v>16480</v>
      </c>
      <c r="F17" s="23" t="s">
        <v>675</v>
      </c>
      <c r="G17" s="25"/>
      <c r="I17" s="40">
        <f t="shared" si="0"/>
        <v>19880</v>
      </c>
      <c r="J17" s="23" t="s">
        <v>675</v>
      </c>
      <c r="K17" s="25"/>
      <c r="M17" s="25"/>
      <c r="N17" s="25"/>
    </row>
    <row r="18" spans="1:14" ht="21.75">
      <c r="A18" s="25"/>
      <c r="B18" t="s">
        <v>417</v>
      </c>
      <c r="C18" s="86">
        <v>102032</v>
      </c>
      <c r="D18" s="23">
        <v>50</v>
      </c>
      <c r="E18" s="40">
        <f>'[2]รวมปี'!$R$134+'[2]รวมปี'!$R$135</f>
        <v>32000</v>
      </c>
      <c r="F18" s="23" t="s">
        <v>675</v>
      </c>
      <c r="G18" s="25"/>
      <c r="I18" s="40">
        <f t="shared" si="0"/>
        <v>134032</v>
      </c>
      <c r="J18" s="23">
        <f>D18</f>
        <v>50</v>
      </c>
      <c r="K18" s="25"/>
      <c r="M18" s="25"/>
      <c r="N18" s="25"/>
    </row>
    <row r="19" spans="1:14" ht="21.75">
      <c r="A19" s="25"/>
      <c r="B19" t="s">
        <v>418</v>
      </c>
      <c r="C19" s="86">
        <v>29500</v>
      </c>
      <c r="D19" s="23" t="s">
        <v>675</v>
      </c>
      <c r="E19" s="40">
        <f>'[2]รวมปี'!$R$137</f>
        <v>11200</v>
      </c>
      <c r="F19" s="23" t="s">
        <v>675</v>
      </c>
      <c r="G19" s="25"/>
      <c r="I19" s="40">
        <f t="shared" si="0"/>
        <v>40700</v>
      </c>
      <c r="J19" s="23" t="s">
        <v>675</v>
      </c>
      <c r="K19" s="25"/>
      <c r="M19" s="25"/>
      <c r="N19" s="25"/>
    </row>
    <row r="20" spans="1:14" ht="21.75">
      <c r="A20" s="25"/>
      <c r="B20" t="s">
        <v>419</v>
      </c>
      <c r="C20" s="86">
        <v>15000</v>
      </c>
      <c r="D20" s="23" t="s">
        <v>675</v>
      </c>
      <c r="E20" s="40">
        <v>0</v>
      </c>
      <c r="F20" s="23" t="s">
        <v>675</v>
      </c>
      <c r="G20" s="25"/>
      <c r="I20" s="40">
        <f t="shared" si="0"/>
        <v>15000</v>
      </c>
      <c r="J20" s="23" t="s">
        <v>675</v>
      </c>
      <c r="K20" s="25"/>
      <c r="M20" s="25"/>
      <c r="N20" s="25"/>
    </row>
    <row r="21" spans="1:14" ht="22.5" thickBot="1">
      <c r="A21" s="25"/>
      <c r="C21" s="25"/>
      <c r="E21" s="25"/>
      <c r="G21" s="25"/>
      <c r="I21" s="25"/>
      <c r="K21" s="25"/>
      <c r="M21" s="25"/>
      <c r="N21" s="25"/>
    </row>
    <row r="22" spans="1:14" ht="22.5" thickBot="1">
      <c r="A22" s="25"/>
      <c r="B22" s="7"/>
      <c r="C22" s="47">
        <f>SUM(C7:C20)</f>
        <v>9024940</v>
      </c>
      <c r="D22" s="50">
        <f>SUM(D18:D21)</f>
        <v>50</v>
      </c>
      <c r="E22" s="47">
        <f>SUM(E9:E21)</f>
        <v>2619890</v>
      </c>
      <c r="F22" s="50" t="s">
        <v>675</v>
      </c>
      <c r="G22" s="47"/>
      <c r="H22" s="47"/>
      <c r="I22" s="47">
        <f>SUM(I9:I21)</f>
        <v>11644830</v>
      </c>
      <c r="J22" s="50">
        <f>SUM(J18:J21)</f>
        <v>50</v>
      </c>
      <c r="K22" s="25"/>
      <c r="L22" s="7"/>
      <c r="M22" s="47">
        <f>SUM(M9:M21)</f>
        <v>11644830</v>
      </c>
      <c r="N22" s="26">
        <v>50</v>
      </c>
    </row>
    <row r="25" ht="21.75">
      <c r="M25" s="73"/>
    </row>
  </sheetData>
  <mergeCells count="11">
    <mergeCell ref="C6:D6"/>
    <mergeCell ref="E5:F5"/>
    <mergeCell ref="G5:H5"/>
    <mergeCell ref="I5:J5"/>
    <mergeCell ref="M5:N5"/>
    <mergeCell ref="A1:N1"/>
    <mergeCell ref="A2:N2"/>
    <mergeCell ref="A3:N3"/>
    <mergeCell ref="A5:B5"/>
    <mergeCell ref="K5:L5"/>
    <mergeCell ref="C5:D5"/>
  </mergeCells>
  <printOptions/>
  <pageMargins left="0.61" right="0.2" top="0.82" bottom="0.4330708661417323" header="0.5118110236220472" footer="0.2362204724409449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47"/>
  <sheetViews>
    <sheetView workbookViewId="0" topLeftCell="A4">
      <selection activeCell="C1060" sqref="C1060"/>
    </sheetView>
  </sheetViews>
  <sheetFormatPr defaultColWidth="9.140625" defaultRowHeight="21.75"/>
  <cols>
    <col min="1" max="1" width="5.57421875" style="67" customWidth="1"/>
    <col min="2" max="2" width="16.140625" style="67" customWidth="1"/>
    <col min="3" max="3" width="44.28125" style="67" customWidth="1"/>
    <col min="4" max="4" width="11.7109375" style="67" customWidth="1"/>
    <col min="5" max="5" width="14.28125" style="67" customWidth="1"/>
    <col min="6" max="6" width="11.8515625" style="67" customWidth="1"/>
    <col min="7" max="8" width="9.140625" style="67" customWidth="1"/>
    <col min="9" max="9" width="11.140625" style="67" bestFit="1" customWidth="1"/>
    <col min="10" max="16384" width="9.140625" style="67" customWidth="1"/>
  </cols>
  <sheetData>
    <row r="1" spans="1:6" ht="26.25">
      <c r="A1" s="212" t="s">
        <v>766</v>
      </c>
      <c r="B1" s="212"/>
      <c r="C1" s="212"/>
      <c r="D1" s="212"/>
      <c r="E1" s="212"/>
      <c r="F1" s="212"/>
    </row>
    <row r="2" spans="1:6" ht="23.25">
      <c r="A2" s="55" t="s">
        <v>767</v>
      </c>
      <c r="B2" s="55" t="s">
        <v>768</v>
      </c>
      <c r="C2" s="55" t="s">
        <v>769</v>
      </c>
      <c r="D2" s="55" t="s">
        <v>770</v>
      </c>
      <c r="E2" s="55" t="s">
        <v>771</v>
      </c>
      <c r="F2" s="55" t="s">
        <v>772</v>
      </c>
    </row>
    <row r="3" spans="1:6" ht="23.25">
      <c r="A3" s="55">
        <v>1</v>
      </c>
      <c r="B3" s="56" t="s">
        <v>773</v>
      </c>
      <c r="C3" s="56" t="s">
        <v>774</v>
      </c>
      <c r="D3" s="55" t="s">
        <v>675</v>
      </c>
      <c r="E3" s="55" t="s">
        <v>775</v>
      </c>
      <c r="F3" s="56" t="s">
        <v>776</v>
      </c>
    </row>
    <row r="4" spans="1:6" ht="23.25">
      <c r="A4" s="55">
        <v>2</v>
      </c>
      <c r="B4" s="56" t="s">
        <v>777</v>
      </c>
      <c r="C4" s="56" t="s">
        <v>774</v>
      </c>
      <c r="D4" s="57">
        <v>3300</v>
      </c>
      <c r="E4" s="55" t="s">
        <v>775</v>
      </c>
      <c r="F4" s="56" t="s">
        <v>778</v>
      </c>
    </row>
    <row r="5" spans="1:6" ht="23.25">
      <c r="A5" s="55">
        <v>3</v>
      </c>
      <c r="B5" s="56" t="s">
        <v>779</v>
      </c>
      <c r="C5" s="56" t="s">
        <v>780</v>
      </c>
      <c r="D5" s="57">
        <v>3300</v>
      </c>
      <c r="E5" s="55" t="s">
        <v>775</v>
      </c>
      <c r="F5" s="56" t="s">
        <v>778</v>
      </c>
    </row>
    <row r="6" spans="1:6" ht="23.25">
      <c r="A6" s="55">
        <v>4</v>
      </c>
      <c r="B6" s="56" t="s">
        <v>781</v>
      </c>
      <c r="C6" s="56" t="s">
        <v>782</v>
      </c>
      <c r="D6" s="57">
        <v>3300</v>
      </c>
      <c r="E6" s="55" t="s">
        <v>775</v>
      </c>
      <c r="F6" s="56" t="s">
        <v>778</v>
      </c>
    </row>
    <row r="7" spans="1:6" ht="23.25">
      <c r="A7" s="55">
        <v>5</v>
      </c>
      <c r="B7" s="56" t="s">
        <v>783</v>
      </c>
      <c r="C7" s="56" t="s">
        <v>784</v>
      </c>
      <c r="D7" s="57">
        <v>7500</v>
      </c>
      <c r="E7" s="55" t="s">
        <v>775</v>
      </c>
      <c r="F7" s="56"/>
    </row>
    <row r="8" spans="1:6" ht="23.25">
      <c r="A8" s="55">
        <v>6</v>
      </c>
      <c r="B8" s="56" t="s">
        <v>785</v>
      </c>
      <c r="C8" s="56" t="s">
        <v>786</v>
      </c>
      <c r="D8" s="57">
        <v>15000</v>
      </c>
      <c r="E8" s="55" t="s">
        <v>775</v>
      </c>
      <c r="F8" s="56"/>
    </row>
    <row r="9" spans="1:6" ht="23.25">
      <c r="A9" s="55">
        <v>7</v>
      </c>
      <c r="B9" s="56" t="s">
        <v>787</v>
      </c>
      <c r="C9" s="56" t="s">
        <v>788</v>
      </c>
      <c r="D9" s="57">
        <v>8000</v>
      </c>
      <c r="E9" s="55" t="s">
        <v>775</v>
      </c>
      <c r="F9" s="56"/>
    </row>
    <row r="10" spans="1:6" ht="23.25">
      <c r="A10" s="55">
        <v>8</v>
      </c>
      <c r="B10" s="56" t="s">
        <v>789</v>
      </c>
      <c r="C10" s="56" t="s">
        <v>790</v>
      </c>
      <c r="D10" s="57" t="s">
        <v>675</v>
      </c>
      <c r="E10" s="55" t="s">
        <v>775</v>
      </c>
      <c r="F10" s="56" t="s">
        <v>776</v>
      </c>
    </row>
    <row r="11" spans="1:6" ht="23.25">
      <c r="A11" s="55">
        <v>9</v>
      </c>
      <c r="B11" s="56" t="s">
        <v>789</v>
      </c>
      <c r="C11" s="56" t="s">
        <v>791</v>
      </c>
      <c r="D11" s="57">
        <v>1500</v>
      </c>
      <c r="E11" s="55" t="s">
        <v>775</v>
      </c>
      <c r="F11" s="56"/>
    </row>
    <row r="12" spans="1:6" ht="23.25">
      <c r="A12" s="55">
        <v>10</v>
      </c>
      <c r="B12" s="56" t="s">
        <v>792</v>
      </c>
      <c r="C12" s="56" t="s">
        <v>793</v>
      </c>
      <c r="D12" s="57">
        <v>22500</v>
      </c>
      <c r="E12" s="55" t="s">
        <v>775</v>
      </c>
      <c r="F12" s="56"/>
    </row>
    <row r="13" spans="1:6" ht="23.25">
      <c r="A13" s="55">
        <v>11</v>
      </c>
      <c r="B13" s="56" t="s">
        <v>794</v>
      </c>
      <c r="C13" s="56" t="s">
        <v>795</v>
      </c>
      <c r="D13" s="55" t="s">
        <v>675</v>
      </c>
      <c r="E13" s="55" t="s">
        <v>775</v>
      </c>
      <c r="F13" s="56" t="s">
        <v>776</v>
      </c>
    </row>
    <row r="14" spans="1:6" ht="23.25">
      <c r="A14" s="55">
        <v>12</v>
      </c>
      <c r="B14" s="56" t="s">
        <v>796</v>
      </c>
      <c r="C14" s="56" t="s">
        <v>797</v>
      </c>
      <c r="D14" s="55" t="s">
        <v>675</v>
      </c>
      <c r="E14" s="55" t="s">
        <v>775</v>
      </c>
      <c r="F14" s="56" t="s">
        <v>778</v>
      </c>
    </row>
    <row r="15" spans="1:6" ht="23.25">
      <c r="A15" s="55">
        <v>13</v>
      </c>
      <c r="B15" s="56" t="s">
        <v>798</v>
      </c>
      <c r="C15" s="56" t="s">
        <v>795</v>
      </c>
      <c r="D15" s="57">
        <v>3300</v>
      </c>
      <c r="E15" s="55" t="s">
        <v>775</v>
      </c>
      <c r="F15" s="56" t="s">
        <v>778</v>
      </c>
    </row>
    <row r="16" spans="1:6" ht="23.25">
      <c r="A16" s="55">
        <v>14</v>
      </c>
      <c r="B16" s="56" t="s">
        <v>799</v>
      </c>
      <c r="C16" s="56" t="s">
        <v>800</v>
      </c>
      <c r="D16" s="57">
        <v>3000</v>
      </c>
      <c r="E16" s="55" t="s">
        <v>775</v>
      </c>
      <c r="F16" s="56" t="s">
        <v>778</v>
      </c>
    </row>
    <row r="17" spans="1:6" ht="23.25">
      <c r="A17" s="55">
        <v>15</v>
      </c>
      <c r="B17" s="56" t="s">
        <v>801</v>
      </c>
      <c r="C17" s="56" t="s">
        <v>795</v>
      </c>
      <c r="D17" s="57">
        <v>3300</v>
      </c>
      <c r="E17" s="55" t="s">
        <v>775</v>
      </c>
      <c r="F17" s="56" t="s">
        <v>778</v>
      </c>
    </row>
    <row r="18" spans="1:6" ht="23.25">
      <c r="A18" s="55">
        <v>16</v>
      </c>
      <c r="B18" s="56" t="s">
        <v>802</v>
      </c>
      <c r="C18" s="56" t="s">
        <v>803</v>
      </c>
      <c r="D18" s="57">
        <v>2300</v>
      </c>
      <c r="E18" s="55" t="s">
        <v>775</v>
      </c>
      <c r="F18" s="56"/>
    </row>
    <row r="19" spans="1:6" ht="23.25">
      <c r="A19" s="55">
        <v>17</v>
      </c>
      <c r="B19" s="56" t="s">
        <v>804</v>
      </c>
      <c r="C19" s="56" t="s">
        <v>797</v>
      </c>
      <c r="D19" s="57">
        <v>3300</v>
      </c>
      <c r="E19" s="55" t="s">
        <v>775</v>
      </c>
      <c r="F19" s="56"/>
    </row>
    <row r="20" spans="1:6" ht="23.25">
      <c r="A20" s="55">
        <v>18</v>
      </c>
      <c r="B20" s="56" t="s">
        <v>805</v>
      </c>
      <c r="C20" s="56" t="s">
        <v>795</v>
      </c>
      <c r="D20" s="57">
        <v>3300</v>
      </c>
      <c r="E20" s="55" t="s">
        <v>775</v>
      </c>
      <c r="F20" s="56"/>
    </row>
    <row r="21" spans="1:6" ht="23.25">
      <c r="A21" s="55">
        <v>19</v>
      </c>
      <c r="B21" s="56" t="s">
        <v>806</v>
      </c>
      <c r="C21" s="56" t="s">
        <v>807</v>
      </c>
      <c r="D21" s="55" t="s">
        <v>675</v>
      </c>
      <c r="E21" s="55" t="s">
        <v>775</v>
      </c>
      <c r="F21" s="56" t="s">
        <v>776</v>
      </c>
    </row>
    <row r="22" spans="1:6" ht="23.25">
      <c r="A22" s="55">
        <v>20</v>
      </c>
      <c r="B22" s="56" t="s">
        <v>808</v>
      </c>
      <c r="C22" s="56" t="s">
        <v>809</v>
      </c>
      <c r="D22" s="57">
        <v>26600</v>
      </c>
      <c r="E22" s="55" t="s">
        <v>775</v>
      </c>
      <c r="F22" s="56" t="s">
        <v>778</v>
      </c>
    </row>
    <row r="23" spans="1:6" ht="23.25">
      <c r="A23" s="55">
        <v>21</v>
      </c>
      <c r="B23" s="56" t="s">
        <v>810</v>
      </c>
      <c r="C23" s="56" t="s">
        <v>811</v>
      </c>
      <c r="D23" s="57">
        <v>2500</v>
      </c>
      <c r="E23" s="55" t="s">
        <v>775</v>
      </c>
      <c r="F23" s="56" t="s">
        <v>778</v>
      </c>
    </row>
    <row r="24" spans="1:6" ht="23.25">
      <c r="A24" s="55">
        <v>22</v>
      </c>
      <c r="B24" s="56" t="s">
        <v>812</v>
      </c>
      <c r="C24" s="58" t="s">
        <v>813</v>
      </c>
      <c r="D24" s="57">
        <v>84000</v>
      </c>
      <c r="E24" s="55" t="s">
        <v>775</v>
      </c>
      <c r="F24" s="56"/>
    </row>
    <row r="25" spans="1:6" ht="23.25">
      <c r="A25" s="55"/>
      <c r="B25" s="56"/>
      <c r="C25" s="56" t="s">
        <v>814</v>
      </c>
      <c r="D25" s="56"/>
      <c r="E25" s="56"/>
      <c r="F25" s="56"/>
    </row>
    <row r="26" spans="1:6" ht="23.25">
      <c r="A26" s="55">
        <v>23</v>
      </c>
      <c r="B26" s="56" t="s">
        <v>815</v>
      </c>
      <c r="C26" s="56" t="s">
        <v>816</v>
      </c>
      <c r="D26" s="57">
        <v>26000</v>
      </c>
      <c r="E26" s="55" t="s">
        <v>775</v>
      </c>
      <c r="F26" s="56" t="s">
        <v>778</v>
      </c>
    </row>
    <row r="27" spans="1:6" ht="23.25">
      <c r="A27" s="55">
        <v>24</v>
      </c>
      <c r="B27" s="56" t="s">
        <v>817</v>
      </c>
      <c r="C27" s="56" t="s">
        <v>818</v>
      </c>
      <c r="D27" s="57">
        <v>5980</v>
      </c>
      <c r="E27" s="55" t="s">
        <v>775</v>
      </c>
      <c r="F27" s="56"/>
    </row>
    <row r="28" spans="1:6" ht="23.25">
      <c r="A28" s="55">
        <v>25</v>
      </c>
      <c r="B28" s="56" t="s">
        <v>819</v>
      </c>
      <c r="C28" s="56" t="s">
        <v>820</v>
      </c>
      <c r="D28" s="57">
        <v>8240</v>
      </c>
      <c r="E28" s="55" t="s">
        <v>775</v>
      </c>
      <c r="F28" s="56" t="s">
        <v>778</v>
      </c>
    </row>
    <row r="29" spans="1:6" ht="23.25">
      <c r="A29" s="55">
        <v>26</v>
      </c>
      <c r="B29" s="56" t="s">
        <v>821</v>
      </c>
      <c r="C29" s="56" t="s">
        <v>822</v>
      </c>
      <c r="D29" s="57">
        <v>10260</v>
      </c>
      <c r="E29" s="55" t="s">
        <v>775</v>
      </c>
      <c r="F29" s="56" t="s">
        <v>778</v>
      </c>
    </row>
    <row r="30" spans="1:6" ht="23.25">
      <c r="A30" s="55">
        <v>27</v>
      </c>
      <c r="B30" s="56" t="s">
        <v>823</v>
      </c>
      <c r="C30" s="56" t="s">
        <v>824</v>
      </c>
      <c r="D30" s="57">
        <v>9500</v>
      </c>
      <c r="E30" s="55" t="s">
        <v>775</v>
      </c>
      <c r="F30" s="56" t="s">
        <v>778</v>
      </c>
    </row>
    <row r="31" spans="1:6" ht="23.25">
      <c r="A31" s="55">
        <v>28</v>
      </c>
      <c r="B31" s="56" t="s">
        <v>825</v>
      </c>
      <c r="C31" s="56" t="s">
        <v>826</v>
      </c>
      <c r="D31" s="57">
        <v>6500</v>
      </c>
      <c r="E31" s="55" t="s">
        <v>775</v>
      </c>
      <c r="F31" s="56" t="s">
        <v>778</v>
      </c>
    </row>
    <row r="32" spans="1:6" ht="23.25">
      <c r="A32" s="55">
        <v>29</v>
      </c>
      <c r="B32" s="56" t="s">
        <v>827</v>
      </c>
      <c r="C32" s="56" t="s">
        <v>828</v>
      </c>
      <c r="D32" s="57">
        <v>11000</v>
      </c>
      <c r="E32" s="55" t="s">
        <v>775</v>
      </c>
      <c r="F32" s="56" t="s">
        <v>778</v>
      </c>
    </row>
    <row r="33" spans="1:6" ht="23.25">
      <c r="A33" s="55">
        <v>30</v>
      </c>
      <c r="B33" s="56" t="s">
        <v>829</v>
      </c>
      <c r="C33" s="56" t="s">
        <v>830</v>
      </c>
      <c r="D33" s="57">
        <v>11000</v>
      </c>
      <c r="E33" s="55" t="s">
        <v>775</v>
      </c>
      <c r="F33" s="56" t="s">
        <v>778</v>
      </c>
    </row>
    <row r="34" spans="1:6" ht="23.25">
      <c r="A34" s="55">
        <v>31</v>
      </c>
      <c r="B34" s="56" t="s">
        <v>831</v>
      </c>
      <c r="C34" s="56" t="s">
        <v>832</v>
      </c>
      <c r="D34" s="57">
        <v>2600</v>
      </c>
      <c r="E34" s="55" t="s">
        <v>775</v>
      </c>
      <c r="F34" s="56"/>
    </row>
    <row r="35" spans="1:6" ht="24" thickBot="1">
      <c r="A35" s="214" t="s">
        <v>833</v>
      </c>
      <c r="B35" s="215"/>
      <c r="C35" s="216"/>
      <c r="D35" s="59">
        <v>287080</v>
      </c>
      <c r="E35" s="60"/>
      <c r="F35" s="60"/>
    </row>
    <row r="36" spans="1:6" ht="27" thickTop="1">
      <c r="A36" s="212" t="s">
        <v>834</v>
      </c>
      <c r="B36" s="212"/>
      <c r="C36" s="212"/>
      <c r="D36" s="212"/>
      <c r="E36" s="212"/>
      <c r="F36" s="212"/>
    </row>
    <row r="37" spans="1:6" ht="23.25">
      <c r="A37" s="55" t="s">
        <v>767</v>
      </c>
      <c r="B37" s="55" t="s">
        <v>768</v>
      </c>
      <c r="C37" s="55" t="s">
        <v>769</v>
      </c>
      <c r="D37" s="55" t="s">
        <v>770</v>
      </c>
      <c r="E37" s="55" t="s">
        <v>771</v>
      </c>
      <c r="F37" s="55" t="s">
        <v>772</v>
      </c>
    </row>
    <row r="38" spans="1:6" ht="23.25">
      <c r="A38" s="55">
        <v>1</v>
      </c>
      <c r="B38" s="56" t="s">
        <v>835</v>
      </c>
      <c r="C38" s="56" t="s">
        <v>836</v>
      </c>
      <c r="D38" s="57">
        <v>28000</v>
      </c>
      <c r="E38" s="55" t="s">
        <v>775</v>
      </c>
      <c r="F38" s="56"/>
    </row>
    <row r="39" spans="1:6" ht="23.25">
      <c r="A39" s="55">
        <v>2</v>
      </c>
      <c r="B39" s="56" t="s">
        <v>837</v>
      </c>
      <c r="C39" s="56" t="s">
        <v>838</v>
      </c>
      <c r="D39" s="57">
        <v>13000</v>
      </c>
      <c r="E39" s="55" t="s">
        <v>775</v>
      </c>
      <c r="F39" s="56"/>
    </row>
    <row r="40" spans="1:6" ht="23.25">
      <c r="A40" s="55">
        <v>3</v>
      </c>
      <c r="B40" s="56" t="s">
        <v>839</v>
      </c>
      <c r="C40" s="56" t="s">
        <v>840</v>
      </c>
      <c r="D40" s="57">
        <v>9800</v>
      </c>
      <c r="E40" s="55" t="s">
        <v>775</v>
      </c>
      <c r="F40" s="56"/>
    </row>
    <row r="41" spans="1:6" ht="23.25">
      <c r="A41" s="55">
        <v>4</v>
      </c>
      <c r="B41" s="56" t="s">
        <v>841</v>
      </c>
      <c r="C41" s="56" t="s">
        <v>842</v>
      </c>
      <c r="D41" s="57">
        <v>1600</v>
      </c>
      <c r="E41" s="55" t="s">
        <v>775</v>
      </c>
      <c r="F41" s="56"/>
    </row>
    <row r="42" spans="1:6" ht="23.25">
      <c r="A42" s="55">
        <v>5</v>
      </c>
      <c r="B42" s="56" t="s">
        <v>843</v>
      </c>
      <c r="C42" s="56" t="s">
        <v>844</v>
      </c>
      <c r="D42" s="57">
        <v>3000</v>
      </c>
      <c r="E42" s="55" t="s">
        <v>775</v>
      </c>
      <c r="F42" s="56"/>
    </row>
    <row r="43" spans="1:6" ht="23.25">
      <c r="A43" s="55">
        <v>6</v>
      </c>
      <c r="B43" s="56" t="s">
        <v>845</v>
      </c>
      <c r="C43" s="56" t="s">
        <v>846</v>
      </c>
      <c r="D43" s="57">
        <v>3000</v>
      </c>
      <c r="E43" s="55" t="s">
        <v>775</v>
      </c>
      <c r="F43" s="56"/>
    </row>
    <row r="44" spans="1:6" ht="23.25">
      <c r="A44" s="55">
        <v>7</v>
      </c>
      <c r="B44" s="56" t="s">
        <v>847</v>
      </c>
      <c r="C44" s="56" t="s">
        <v>848</v>
      </c>
      <c r="D44" s="57">
        <v>7200</v>
      </c>
      <c r="E44" s="55" t="s">
        <v>775</v>
      </c>
      <c r="F44" s="56"/>
    </row>
    <row r="45" spans="1:6" ht="23.25">
      <c r="A45" s="55">
        <v>8</v>
      </c>
      <c r="B45" s="56" t="s">
        <v>849</v>
      </c>
      <c r="C45" s="56" t="s">
        <v>850</v>
      </c>
      <c r="D45" s="57">
        <v>3300</v>
      </c>
      <c r="E45" s="55" t="s">
        <v>775</v>
      </c>
      <c r="F45" s="56"/>
    </row>
    <row r="46" spans="1:6" ht="23.25">
      <c r="A46" s="55">
        <v>9</v>
      </c>
      <c r="B46" s="56" t="s">
        <v>851</v>
      </c>
      <c r="C46" s="56" t="s">
        <v>852</v>
      </c>
      <c r="D46" s="57">
        <v>1500</v>
      </c>
      <c r="E46" s="55" t="s">
        <v>775</v>
      </c>
      <c r="F46" s="56"/>
    </row>
    <row r="47" spans="1:6" ht="23.25">
      <c r="A47" s="55">
        <v>10</v>
      </c>
      <c r="B47" s="56" t="s">
        <v>853</v>
      </c>
      <c r="C47" s="56" t="s">
        <v>854</v>
      </c>
      <c r="D47" s="57">
        <v>9600</v>
      </c>
      <c r="E47" s="55" t="s">
        <v>775</v>
      </c>
      <c r="F47" s="56"/>
    </row>
    <row r="48" spans="1:6" ht="23.25">
      <c r="A48" s="55">
        <v>11</v>
      </c>
      <c r="B48" s="56" t="s">
        <v>855</v>
      </c>
      <c r="C48" s="56" t="s">
        <v>856</v>
      </c>
      <c r="D48" s="57">
        <v>65000</v>
      </c>
      <c r="E48" s="55" t="s">
        <v>775</v>
      </c>
      <c r="F48" s="56"/>
    </row>
    <row r="49" spans="1:6" ht="23.25">
      <c r="A49" s="55">
        <v>12</v>
      </c>
      <c r="B49" s="56" t="s">
        <v>857</v>
      </c>
      <c r="C49" s="56" t="s">
        <v>858</v>
      </c>
      <c r="D49" s="57">
        <v>1200</v>
      </c>
      <c r="E49" s="55" t="s">
        <v>775</v>
      </c>
      <c r="F49" s="56"/>
    </row>
    <row r="50" spans="1:6" ht="23.25">
      <c r="A50" s="55">
        <v>13</v>
      </c>
      <c r="B50" s="56" t="s">
        <v>859</v>
      </c>
      <c r="C50" s="56" t="s">
        <v>860</v>
      </c>
      <c r="D50" s="57">
        <v>30000</v>
      </c>
      <c r="E50" s="55" t="s">
        <v>775</v>
      </c>
      <c r="F50" s="56"/>
    </row>
    <row r="51" spans="1:6" ht="23.25">
      <c r="A51" s="55">
        <v>14</v>
      </c>
      <c r="B51" s="56" t="s">
        <v>861</v>
      </c>
      <c r="C51" s="56" t="s">
        <v>862</v>
      </c>
      <c r="D51" s="57">
        <v>12000</v>
      </c>
      <c r="E51" s="55" t="s">
        <v>775</v>
      </c>
      <c r="F51" s="56"/>
    </row>
    <row r="52" spans="1:6" ht="23.25">
      <c r="A52" s="55">
        <v>15</v>
      </c>
      <c r="B52" s="56" t="s">
        <v>863</v>
      </c>
      <c r="C52" s="56" t="s">
        <v>864</v>
      </c>
      <c r="D52" s="57">
        <v>18000</v>
      </c>
      <c r="E52" s="55" t="s">
        <v>775</v>
      </c>
      <c r="F52" s="56"/>
    </row>
    <row r="53" spans="1:6" ht="23.25">
      <c r="A53" s="55">
        <v>16</v>
      </c>
      <c r="B53" s="56" t="s">
        <v>865</v>
      </c>
      <c r="C53" s="56" t="s">
        <v>866</v>
      </c>
      <c r="D53" s="57">
        <v>5000</v>
      </c>
      <c r="E53" s="55" t="s">
        <v>775</v>
      </c>
      <c r="F53" s="56"/>
    </row>
    <row r="54" spans="1:6" ht="23.25">
      <c r="A54" s="55">
        <v>17</v>
      </c>
      <c r="B54" s="56" t="s">
        <v>867</v>
      </c>
      <c r="C54" s="56" t="s">
        <v>868</v>
      </c>
      <c r="D54" s="57">
        <v>2000</v>
      </c>
      <c r="E54" s="55" t="s">
        <v>775</v>
      </c>
      <c r="F54" s="56"/>
    </row>
    <row r="55" spans="1:6" ht="23.25">
      <c r="A55" s="55">
        <v>18</v>
      </c>
      <c r="B55" s="56" t="s">
        <v>869</v>
      </c>
      <c r="C55" s="56" t="s">
        <v>870</v>
      </c>
      <c r="D55" s="57">
        <v>1400</v>
      </c>
      <c r="E55" s="55" t="s">
        <v>775</v>
      </c>
      <c r="F55" s="56"/>
    </row>
    <row r="56" spans="1:6" ht="23.25">
      <c r="A56" s="55">
        <v>19</v>
      </c>
      <c r="B56" s="56" t="s">
        <v>871</v>
      </c>
      <c r="C56" s="56" t="s">
        <v>872</v>
      </c>
      <c r="D56" s="57">
        <v>5000</v>
      </c>
      <c r="E56" s="55" t="s">
        <v>775</v>
      </c>
      <c r="F56" s="56"/>
    </row>
    <row r="57" spans="1:6" ht="23.25">
      <c r="A57" s="55">
        <v>20</v>
      </c>
      <c r="B57" s="56" t="s">
        <v>873</v>
      </c>
      <c r="C57" s="56" t="s">
        <v>874</v>
      </c>
      <c r="D57" s="57">
        <v>600</v>
      </c>
      <c r="E57" s="55" t="s">
        <v>775</v>
      </c>
      <c r="F57" s="56"/>
    </row>
    <row r="58" spans="1:6" ht="23.25">
      <c r="A58" s="55">
        <v>21</v>
      </c>
      <c r="B58" s="56" t="s">
        <v>875</v>
      </c>
      <c r="C58" s="56" t="s">
        <v>876</v>
      </c>
      <c r="D58" s="57">
        <v>1500</v>
      </c>
      <c r="E58" s="55" t="s">
        <v>775</v>
      </c>
      <c r="F58" s="56"/>
    </row>
    <row r="59" spans="1:6" ht="23.25">
      <c r="A59" s="55">
        <v>22</v>
      </c>
      <c r="B59" s="56" t="s">
        <v>877</v>
      </c>
      <c r="C59" s="56" t="s">
        <v>878</v>
      </c>
      <c r="D59" s="57">
        <v>1200</v>
      </c>
      <c r="E59" s="55" t="s">
        <v>775</v>
      </c>
      <c r="F59" s="56"/>
    </row>
    <row r="60" spans="1:6" ht="23.25">
      <c r="A60" s="55">
        <v>23</v>
      </c>
      <c r="B60" s="56" t="s">
        <v>879</v>
      </c>
      <c r="C60" s="56" t="s">
        <v>880</v>
      </c>
      <c r="D60" s="57">
        <v>3000</v>
      </c>
      <c r="E60" s="55" t="s">
        <v>775</v>
      </c>
      <c r="F60" s="56"/>
    </row>
    <row r="61" spans="1:6" ht="23.25">
      <c r="A61" s="55">
        <v>24</v>
      </c>
      <c r="B61" s="56" t="s">
        <v>881</v>
      </c>
      <c r="C61" s="56" t="s">
        <v>882</v>
      </c>
      <c r="D61" s="57">
        <v>2000</v>
      </c>
      <c r="E61" s="55" t="s">
        <v>775</v>
      </c>
      <c r="F61" s="56"/>
    </row>
    <row r="62" spans="1:6" ht="23.25">
      <c r="A62" s="55"/>
      <c r="B62" s="56"/>
      <c r="C62" s="56"/>
      <c r="D62" s="57"/>
      <c r="E62" s="55"/>
      <c r="F62" s="56"/>
    </row>
    <row r="63" spans="1:6" ht="23.25">
      <c r="A63" s="55"/>
      <c r="B63" s="56"/>
      <c r="C63" s="56"/>
      <c r="D63" s="57"/>
      <c r="E63" s="55"/>
      <c r="F63" s="56"/>
    </row>
    <row r="64" spans="1:6" ht="23.25">
      <c r="A64" s="55"/>
      <c r="B64" s="56"/>
      <c r="C64" s="56"/>
      <c r="D64" s="57"/>
      <c r="E64" s="55"/>
      <c r="F64" s="56"/>
    </row>
    <row r="65" spans="1:6" ht="23.25">
      <c r="A65" s="55"/>
      <c r="B65" s="56"/>
      <c r="C65" s="56"/>
      <c r="D65" s="57"/>
      <c r="E65" s="55"/>
      <c r="F65" s="56"/>
    </row>
    <row r="66" spans="1:6" ht="23.25">
      <c r="A66" s="55"/>
      <c r="B66" s="56"/>
      <c r="C66" s="56"/>
      <c r="D66" s="57"/>
      <c r="E66" s="55"/>
      <c r="F66" s="56"/>
    </row>
    <row r="67" spans="1:6" ht="23.25">
      <c r="A67" s="55"/>
      <c r="B67" s="56"/>
      <c r="C67" s="56"/>
      <c r="D67" s="57"/>
      <c r="E67" s="55"/>
      <c r="F67" s="56"/>
    </row>
    <row r="68" spans="1:6" ht="23.25">
      <c r="A68" s="55"/>
      <c r="B68" s="56"/>
      <c r="C68" s="56"/>
      <c r="D68" s="57"/>
      <c r="E68" s="55"/>
      <c r="F68" s="56"/>
    </row>
    <row r="69" spans="1:6" ht="23.25">
      <c r="A69" s="55"/>
      <c r="B69" s="56"/>
      <c r="C69" s="56"/>
      <c r="D69" s="57"/>
      <c r="E69" s="55"/>
      <c r="F69" s="56"/>
    </row>
    <row r="70" spans="1:6" ht="24" thickBot="1">
      <c r="A70" s="214" t="s">
        <v>883</v>
      </c>
      <c r="B70" s="215"/>
      <c r="C70" s="216"/>
      <c r="D70" s="59">
        <v>227900</v>
      </c>
      <c r="E70" s="60"/>
      <c r="F70" s="60"/>
    </row>
    <row r="71" spans="1:6" ht="27" thickTop="1">
      <c r="A71" s="212" t="s">
        <v>884</v>
      </c>
      <c r="B71" s="212"/>
      <c r="C71" s="212"/>
      <c r="D71" s="212"/>
      <c r="E71" s="212"/>
      <c r="F71" s="212"/>
    </row>
    <row r="72" spans="1:6" ht="23.25">
      <c r="A72" s="55" t="s">
        <v>767</v>
      </c>
      <c r="B72" s="55" t="s">
        <v>768</v>
      </c>
      <c r="C72" s="55" t="s">
        <v>769</v>
      </c>
      <c r="D72" s="55" t="s">
        <v>770</v>
      </c>
      <c r="E72" s="55" t="s">
        <v>771</v>
      </c>
      <c r="F72" s="55" t="s">
        <v>772</v>
      </c>
    </row>
    <row r="73" spans="1:6" ht="23.25">
      <c r="A73" s="55">
        <v>1</v>
      </c>
      <c r="B73" s="56" t="s">
        <v>885</v>
      </c>
      <c r="C73" s="56" t="s">
        <v>886</v>
      </c>
      <c r="D73" s="57">
        <v>42000</v>
      </c>
      <c r="E73" s="55" t="s">
        <v>775</v>
      </c>
      <c r="F73" s="56"/>
    </row>
    <row r="74" spans="1:6" ht="23.25">
      <c r="A74" s="55">
        <v>2</v>
      </c>
      <c r="B74" s="56" t="s">
        <v>887</v>
      </c>
      <c r="C74" s="56" t="s">
        <v>888</v>
      </c>
      <c r="D74" s="57">
        <v>20000</v>
      </c>
      <c r="E74" s="55" t="s">
        <v>775</v>
      </c>
      <c r="F74" s="56"/>
    </row>
    <row r="75" spans="1:6" ht="23.25">
      <c r="A75" s="55">
        <v>3</v>
      </c>
      <c r="B75" s="56" t="s">
        <v>889</v>
      </c>
      <c r="C75" s="56" t="s">
        <v>890</v>
      </c>
      <c r="D75" s="57">
        <v>7200</v>
      </c>
      <c r="E75" s="55" t="s">
        <v>775</v>
      </c>
      <c r="F75" s="56"/>
    </row>
    <row r="76" spans="1:6" ht="23.25">
      <c r="A76" s="55">
        <v>4</v>
      </c>
      <c r="B76" s="56" t="s">
        <v>891</v>
      </c>
      <c r="C76" s="56" t="s">
        <v>892</v>
      </c>
      <c r="D76" s="57">
        <v>38800</v>
      </c>
      <c r="E76" s="55" t="s">
        <v>775</v>
      </c>
      <c r="F76" s="56"/>
    </row>
    <row r="77" spans="1:6" ht="23.25">
      <c r="A77" s="55">
        <v>5</v>
      </c>
      <c r="B77" s="56" t="s">
        <v>893</v>
      </c>
      <c r="C77" s="56" t="s">
        <v>894</v>
      </c>
      <c r="D77" s="57">
        <v>8500</v>
      </c>
      <c r="E77" s="55" t="s">
        <v>775</v>
      </c>
      <c r="F77" s="56"/>
    </row>
    <row r="78" spans="1:6" ht="23.25">
      <c r="A78" s="55">
        <v>6</v>
      </c>
      <c r="B78" s="56" t="s">
        <v>895</v>
      </c>
      <c r="C78" s="56" t="s">
        <v>896</v>
      </c>
      <c r="D78" s="57">
        <v>10500</v>
      </c>
      <c r="E78" s="55" t="s">
        <v>775</v>
      </c>
      <c r="F78" s="56"/>
    </row>
    <row r="79" spans="1:6" ht="23.25">
      <c r="A79" s="55"/>
      <c r="B79" s="56"/>
      <c r="C79" s="56"/>
      <c r="D79" s="57"/>
      <c r="E79" s="55"/>
      <c r="F79" s="56"/>
    </row>
    <row r="80" spans="1:6" ht="23.25">
      <c r="A80" s="55"/>
      <c r="B80" s="56"/>
      <c r="C80" s="56"/>
      <c r="D80" s="57"/>
      <c r="E80" s="55"/>
      <c r="F80" s="56"/>
    </row>
    <row r="81" spans="1:6" ht="23.25">
      <c r="A81" s="55"/>
      <c r="B81" s="56"/>
      <c r="C81" s="56"/>
      <c r="D81" s="57"/>
      <c r="E81" s="55"/>
      <c r="F81" s="56"/>
    </row>
    <row r="82" spans="1:6" ht="23.25">
      <c r="A82" s="55"/>
      <c r="B82" s="56"/>
      <c r="C82" s="56"/>
      <c r="D82" s="57"/>
      <c r="E82" s="55"/>
      <c r="F82" s="56"/>
    </row>
    <row r="83" spans="1:6" ht="23.25">
      <c r="A83" s="55"/>
      <c r="B83" s="56"/>
      <c r="C83" s="56"/>
      <c r="D83" s="57"/>
      <c r="E83" s="55"/>
      <c r="F83" s="56"/>
    </row>
    <row r="84" spans="1:6" ht="23.25">
      <c r="A84" s="55"/>
      <c r="B84" s="56"/>
      <c r="C84" s="56"/>
      <c r="D84" s="57"/>
      <c r="E84" s="55"/>
      <c r="F84" s="56"/>
    </row>
    <row r="85" spans="1:6" ht="23.25">
      <c r="A85" s="55"/>
      <c r="B85" s="56"/>
      <c r="C85" s="56"/>
      <c r="D85" s="57"/>
      <c r="E85" s="55"/>
      <c r="F85" s="56"/>
    </row>
    <row r="86" spans="1:6" ht="23.25">
      <c r="A86" s="55"/>
      <c r="B86" s="56"/>
      <c r="C86" s="56"/>
      <c r="D86" s="57"/>
      <c r="E86" s="55"/>
      <c r="F86" s="56"/>
    </row>
    <row r="87" spans="1:6" ht="23.25">
      <c r="A87" s="55"/>
      <c r="B87" s="56"/>
      <c r="C87" s="56"/>
      <c r="D87" s="57"/>
      <c r="E87" s="55"/>
      <c r="F87" s="56"/>
    </row>
    <row r="88" spans="1:6" ht="23.25">
      <c r="A88" s="55"/>
      <c r="B88" s="56"/>
      <c r="C88" s="56"/>
      <c r="D88" s="57"/>
      <c r="E88" s="55"/>
      <c r="F88" s="56"/>
    </row>
    <row r="89" spans="1:6" ht="23.25">
      <c r="A89" s="55"/>
      <c r="B89" s="56"/>
      <c r="C89" s="56"/>
      <c r="D89" s="57"/>
      <c r="E89" s="55"/>
      <c r="F89" s="56"/>
    </row>
    <row r="90" spans="1:6" ht="23.25">
      <c r="A90" s="55"/>
      <c r="B90" s="56"/>
      <c r="C90" s="56"/>
      <c r="D90" s="57"/>
      <c r="E90" s="55"/>
      <c r="F90" s="56"/>
    </row>
    <row r="91" spans="1:6" ht="23.25">
      <c r="A91" s="55"/>
      <c r="B91" s="56"/>
      <c r="C91" s="56"/>
      <c r="D91" s="57"/>
      <c r="E91" s="55"/>
      <c r="F91" s="56"/>
    </row>
    <row r="92" spans="1:6" ht="23.25">
      <c r="A92" s="55"/>
      <c r="B92" s="56"/>
      <c r="C92" s="56"/>
      <c r="D92" s="57"/>
      <c r="E92" s="55"/>
      <c r="F92" s="56"/>
    </row>
    <row r="93" spans="1:6" ht="23.25">
      <c r="A93" s="55"/>
      <c r="B93" s="56"/>
      <c r="C93" s="56"/>
      <c r="D93" s="57"/>
      <c r="E93" s="55"/>
      <c r="F93" s="56"/>
    </row>
    <row r="94" spans="1:6" ht="23.25">
      <c r="A94" s="55"/>
      <c r="B94" s="56"/>
      <c r="C94" s="56"/>
      <c r="D94" s="57"/>
      <c r="E94" s="55"/>
      <c r="F94" s="56"/>
    </row>
    <row r="95" spans="1:6" ht="23.25">
      <c r="A95" s="55"/>
      <c r="B95" s="56"/>
      <c r="C95" s="56"/>
      <c r="D95" s="57"/>
      <c r="E95" s="55"/>
      <c r="F95" s="56"/>
    </row>
    <row r="96" spans="1:6" ht="23.25">
      <c r="A96" s="55"/>
      <c r="B96" s="56"/>
      <c r="C96" s="56"/>
      <c r="D96" s="57"/>
      <c r="E96" s="55"/>
      <c r="F96" s="56"/>
    </row>
    <row r="97" spans="1:6" ht="23.25">
      <c r="A97" s="55"/>
      <c r="B97" s="56"/>
      <c r="C97" s="56"/>
      <c r="D97" s="57"/>
      <c r="E97" s="55"/>
      <c r="F97" s="56"/>
    </row>
    <row r="98" spans="1:6" ht="23.25">
      <c r="A98" s="55"/>
      <c r="B98" s="56"/>
      <c r="C98" s="56"/>
      <c r="D98" s="57"/>
      <c r="E98" s="55"/>
      <c r="F98" s="56"/>
    </row>
    <row r="99" spans="1:6" ht="23.25">
      <c r="A99" s="55"/>
      <c r="B99" s="56"/>
      <c r="C99" s="56"/>
      <c r="D99" s="57"/>
      <c r="E99" s="55"/>
      <c r="F99" s="56"/>
    </row>
    <row r="100" spans="1:6" ht="23.25">
      <c r="A100" s="55"/>
      <c r="B100" s="56"/>
      <c r="C100" s="56"/>
      <c r="D100" s="57"/>
      <c r="E100" s="55"/>
      <c r="F100" s="56"/>
    </row>
    <row r="101" spans="1:6" ht="23.25">
      <c r="A101" s="55"/>
      <c r="B101" s="56"/>
      <c r="C101" s="56"/>
      <c r="D101" s="57"/>
      <c r="E101" s="55"/>
      <c r="F101" s="56"/>
    </row>
    <row r="102" spans="1:6" ht="23.25">
      <c r="A102" s="55"/>
      <c r="B102" s="56"/>
      <c r="C102" s="56"/>
      <c r="D102" s="57"/>
      <c r="E102" s="55"/>
      <c r="F102" s="56"/>
    </row>
    <row r="103" spans="1:6" ht="23.25">
      <c r="A103" s="55"/>
      <c r="B103" s="56"/>
      <c r="C103" s="56"/>
      <c r="D103" s="57"/>
      <c r="E103" s="55"/>
      <c r="F103" s="56"/>
    </row>
    <row r="104" spans="1:6" ht="23.25">
      <c r="A104" s="55"/>
      <c r="B104" s="56"/>
      <c r="C104" s="56"/>
      <c r="D104" s="57"/>
      <c r="E104" s="55"/>
      <c r="F104" s="56"/>
    </row>
    <row r="105" spans="1:6" ht="24" thickBot="1">
      <c r="A105" s="214" t="s">
        <v>897</v>
      </c>
      <c r="B105" s="215"/>
      <c r="C105" s="216"/>
      <c r="D105" s="59">
        <v>127000</v>
      </c>
      <c r="E105" s="60"/>
      <c r="F105" s="60"/>
    </row>
    <row r="106" spans="1:6" ht="27" thickTop="1">
      <c r="A106" s="212" t="s">
        <v>898</v>
      </c>
      <c r="B106" s="212"/>
      <c r="C106" s="212"/>
      <c r="D106" s="212"/>
      <c r="E106" s="212"/>
      <c r="F106" s="212"/>
    </row>
    <row r="107" spans="1:6" ht="23.25">
      <c r="A107" s="55" t="s">
        <v>767</v>
      </c>
      <c r="B107" s="55" t="s">
        <v>768</v>
      </c>
      <c r="C107" s="55" t="s">
        <v>769</v>
      </c>
      <c r="D107" s="55" t="s">
        <v>770</v>
      </c>
      <c r="E107" s="55" t="s">
        <v>771</v>
      </c>
      <c r="F107" s="55" t="s">
        <v>772</v>
      </c>
    </row>
    <row r="108" spans="1:6" ht="23.25">
      <c r="A108" s="55">
        <v>1</v>
      </c>
      <c r="B108" s="56" t="s">
        <v>899</v>
      </c>
      <c r="C108" s="56" t="s">
        <v>900</v>
      </c>
      <c r="D108" s="57">
        <v>27000</v>
      </c>
      <c r="E108" s="55" t="s">
        <v>775</v>
      </c>
      <c r="F108" s="56"/>
    </row>
    <row r="109" spans="1:6" ht="23.25">
      <c r="A109" s="55">
        <v>2</v>
      </c>
      <c r="B109" s="56" t="s">
        <v>901</v>
      </c>
      <c r="C109" s="56" t="s">
        <v>902</v>
      </c>
      <c r="D109" s="57">
        <v>5000</v>
      </c>
      <c r="E109" s="55" t="s">
        <v>775</v>
      </c>
      <c r="F109" s="56"/>
    </row>
    <row r="110" spans="1:6" ht="23.25">
      <c r="A110" s="55">
        <v>3</v>
      </c>
      <c r="B110" s="56" t="s">
        <v>903</v>
      </c>
      <c r="C110" s="56" t="s">
        <v>904</v>
      </c>
      <c r="D110" s="57">
        <v>25200</v>
      </c>
      <c r="E110" s="55" t="s">
        <v>775</v>
      </c>
      <c r="F110" s="56"/>
    </row>
    <row r="111" spans="1:6" ht="23.25">
      <c r="A111" s="55">
        <v>4</v>
      </c>
      <c r="B111" s="56" t="s">
        <v>905</v>
      </c>
      <c r="C111" s="56" t="s">
        <v>906</v>
      </c>
      <c r="D111" s="57">
        <v>49500</v>
      </c>
      <c r="E111" s="55" t="s">
        <v>775</v>
      </c>
      <c r="F111" s="56"/>
    </row>
    <row r="112" spans="1:6" ht="23.25">
      <c r="A112" s="55">
        <v>5</v>
      </c>
      <c r="B112" s="56" t="s">
        <v>907</v>
      </c>
      <c r="C112" s="56" t="s">
        <v>908</v>
      </c>
      <c r="D112" s="57">
        <v>20000</v>
      </c>
      <c r="E112" s="55" t="s">
        <v>775</v>
      </c>
      <c r="F112" s="56"/>
    </row>
    <row r="113" spans="1:6" ht="23.25">
      <c r="A113" s="55">
        <v>6</v>
      </c>
      <c r="B113" s="56" t="s">
        <v>909</v>
      </c>
      <c r="C113" s="56" t="s">
        <v>910</v>
      </c>
      <c r="D113" s="57">
        <v>2200</v>
      </c>
      <c r="E113" s="55" t="s">
        <v>775</v>
      </c>
      <c r="F113" s="56"/>
    </row>
    <row r="114" spans="1:6" ht="23.25">
      <c r="A114" s="55">
        <v>7</v>
      </c>
      <c r="B114" s="56" t="s">
        <v>911</v>
      </c>
      <c r="C114" s="56" t="s">
        <v>912</v>
      </c>
      <c r="D114" s="57">
        <v>3200</v>
      </c>
      <c r="E114" s="55" t="s">
        <v>775</v>
      </c>
      <c r="F114" s="56"/>
    </row>
    <row r="115" spans="1:6" ht="23.25">
      <c r="A115" s="55">
        <v>8</v>
      </c>
      <c r="B115" s="56" t="s">
        <v>913</v>
      </c>
      <c r="C115" s="56" t="s">
        <v>914</v>
      </c>
      <c r="D115" s="57">
        <v>500</v>
      </c>
      <c r="E115" s="55" t="s">
        <v>775</v>
      </c>
      <c r="F115" s="56"/>
    </row>
    <row r="116" spans="1:6" ht="23.25">
      <c r="A116" s="55">
        <v>9</v>
      </c>
      <c r="B116" s="56" t="s">
        <v>915</v>
      </c>
      <c r="C116" s="56" t="s">
        <v>916</v>
      </c>
      <c r="D116" s="57">
        <v>1850</v>
      </c>
      <c r="E116" s="55" t="s">
        <v>775</v>
      </c>
      <c r="F116" s="56"/>
    </row>
    <row r="117" spans="1:6" ht="23.25">
      <c r="A117" s="55">
        <v>10</v>
      </c>
      <c r="B117" s="56" t="s">
        <v>917</v>
      </c>
      <c r="C117" s="56" t="s">
        <v>918</v>
      </c>
      <c r="D117" s="57">
        <v>6000</v>
      </c>
      <c r="E117" s="55" t="s">
        <v>775</v>
      </c>
      <c r="F117" s="56"/>
    </row>
    <row r="118" spans="1:6" ht="23.25">
      <c r="A118" s="55">
        <v>11</v>
      </c>
      <c r="B118" s="56" t="s">
        <v>919</v>
      </c>
      <c r="C118" s="56" t="s">
        <v>920</v>
      </c>
      <c r="D118" s="57">
        <v>3200</v>
      </c>
      <c r="E118" s="55" t="s">
        <v>775</v>
      </c>
      <c r="F118" s="56"/>
    </row>
    <row r="119" spans="1:6" ht="23.25">
      <c r="A119" s="55"/>
      <c r="B119" s="56"/>
      <c r="C119" s="56"/>
      <c r="D119" s="57"/>
      <c r="E119" s="55"/>
      <c r="F119" s="56"/>
    </row>
    <row r="120" spans="1:6" ht="23.25">
      <c r="A120" s="55"/>
      <c r="B120" s="56"/>
      <c r="C120" s="56"/>
      <c r="D120" s="57"/>
      <c r="E120" s="55"/>
      <c r="F120" s="56"/>
    </row>
    <row r="121" spans="1:6" ht="23.25">
      <c r="A121" s="55"/>
      <c r="B121" s="56"/>
      <c r="C121" s="56"/>
      <c r="D121" s="57"/>
      <c r="E121" s="55"/>
      <c r="F121" s="56"/>
    </row>
    <row r="122" spans="1:6" ht="23.25">
      <c r="A122" s="55"/>
      <c r="B122" s="56"/>
      <c r="C122" s="56"/>
      <c r="D122" s="57"/>
      <c r="E122" s="55"/>
      <c r="F122" s="56"/>
    </row>
    <row r="123" spans="1:6" ht="23.25">
      <c r="A123" s="55"/>
      <c r="B123" s="56"/>
      <c r="C123" s="56"/>
      <c r="D123" s="57"/>
      <c r="E123" s="55"/>
      <c r="F123" s="56"/>
    </row>
    <row r="124" spans="1:6" ht="23.25">
      <c r="A124" s="55"/>
      <c r="B124" s="56"/>
      <c r="C124" s="56"/>
      <c r="D124" s="57"/>
      <c r="E124" s="55"/>
      <c r="F124" s="56"/>
    </row>
    <row r="125" spans="1:6" ht="23.25">
      <c r="A125" s="55"/>
      <c r="B125" s="56"/>
      <c r="C125" s="56"/>
      <c r="D125" s="57"/>
      <c r="E125" s="55"/>
      <c r="F125" s="56"/>
    </row>
    <row r="126" spans="1:6" ht="23.25">
      <c r="A126" s="55"/>
      <c r="B126" s="56"/>
      <c r="C126" s="56"/>
      <c r="D126" s="57"/>
      <c r="E126" s="55"/>
      <c r="F126" s="56"/>
    </row>
    <row r="127" spans="1:6" ht="23.25">
      <c r="A127" s="55"/>
      <c r="B127" s="56"/>
      <c r="C127" s="56"/>
      <c r="D127" s="57"/>
      <c r="E127" s="55"/>
      <c r="F127" s="56"/>
    </row>
    <row r="128" spans="1:6" ht="23.25">
      <c r="A128" s="55"/>
      <c r="B128" s="56"/>
      <c r="C128" s="56"/>
      <c r="D128" s="57"/>
      <c r="E128" s="55"/>
      <c r="F128" s="56"/>
    </row>
    <row r="129" spans="1:6" ht="23.25">
      <c r="A129" s="55"/>
      <c r="B129" s="56"/>
      <c r="C129" s="56"/>
      <c r="D129" s="57"/>
      <c r="E129" s="55"/>
      <c r="F129" s="56"/>
    </row>
    <row r="130" spans="1:6" ht="23.25">
      <c r="A130" s="55"/>
      <c r="B130" s="56"/>
      <c r="C130" s="56"/>
      <c r="D130" s="57"/>
      <c r="E130" s="55"/>
      <c r="F130" s="56"/>
    </row>
    <row r="131" spans="1:6" ht="23.25">
      <c r="A131" s="55"/>
      <c r="B131" s="56"/>
      <c r="C131" s="56"/>
      <c r="D131" s="57"/>
      <c r="E131" s="55"/>
      <c r="F131" s="56"/>
    </row>
    <row r="132" spans="1:6" ht="23.25">
      <c r="A132" s="55"/>
      <c r="B132" s="56"/>
      <c r="C132" s="56"/>
      <c r="D132" s="57"/>
      <c r="E132" s="55"/>
      <c r="F132" s="56"/>
    </row>
    <row r="133" spans="1:6" ht="23.25">
      <c r="A133" s="55"/>
      <c r="B133" s="56"/>
      <c r="C133" s="56"/>
      <c r="D133" s="57"/>
      <c r="E133" s="55"/>
      <c r="F133" s="56"/>
    </row>
    <row r="134" spans="1:6" ht="23.25">
      <c r="A134" s="55"/>
      <c r="B134" s="56"/>
      <c r="C134" s="56"/>
      <c r="D134" s="57"/>
      <c r="E134" s="55"/>
      <c r="F134" s="56"/>
    </row>
    <row r="135" spans="1:6" ht="23.25">
      <c r="A135" s="55"/>
      <c r="B135" s="56"/>
      <c r="C135" s="56"/>
      <c r="D135" s="57"/>
      <c r="E135" s="55"/>
      <c r="F135" s="56"/>
    </row>
    <row r="136" spans="1:6" ht="23.25">
      <c r="A136" s="55"/>
      <c r="B136" s="56"/>
      <c r="C136" s="56"/>
      <c r="D136" s="57"/>
      <c r="E136" s="55"/>
      <c r="F136" s="56"/>
    </row>
    <row r="137" spans="1:6" ht="23.25">
      <c r="A137" s="55"/>
      <c r="B137" s="56"/>
      <c r="C137" s="56"/>
      <c r="D137" s="57"/>
      <c r="E137" s="55"/>
      <c r="F137" s="56"/>
    </row>
    <row r="138" spans="1:6" ht="23.25">
      <c r="A138" s="55"/>
      <c r="B138" s="56"/>
      <c r="C138" s="56"/>
      <c r="D138" s="57"/>
      <c r="E138" s="55"/>
      <c r="F138" s="56"/>
    </row>
    <row r="139" spans="1:6" ht="23.25">
      <c r="A139" s="55"/>
      <c r="B139" s="56"/>
      <c r="C139" s="56"/>
      <c r="D139" s="57"/>
      <c r="E139" s="55"/>
      <c r="F139" s="56"/>
    </row>
    <row r="140" spans="1:6" ht="24" thickBot="1">
      <c r="A140" s="214" t="s">
        <v>921</v>
      </c>
      <c r="B140" s="215"/>
      <c r="C140" s="216"/>
      <c r="D140" s="59">
        <v>143650</v>
      </c>
      <c r="E140" s="60"/>
      <c r="F140" s="60"/>
    </row>
    <row r="141" spans="1:6" ht="27" thickTop="1">
      <c r="A141" s="212" t="s">
        <v>922</v>
      </c>
      <c r="B141" s="212"/>
      <c r="C141" s="212"/>
      <c r="D141" s="212"/>
      <c r="E141" s="212"/>
      <c r="F141" s="212"/>
    </row>
    <row r="142" spans="1:6" ht="23.25">
      <c r="A142" s="55" t="s">
        <v>767</v>
      </c>
      <c r="B142" s="55" t="s">
        <v>768</v>
      </c>
      <c r="C142" s="55" t="s">
        <v>769</v>
      </c>
      <c r="D142" s="55" t="s">
        <v>770</v>
      </c>
      <c r="E142" s="55" t="s">
        <v>771</v>
      </c>
      <c r="F142" s="55" t="s">
        <v>772</v>
      </c>
    </row>
    <row r="143" spans="1:6" ht="23.25">
      <c r="A143" s="55">
        <v>1</v>
      </c>
      <c r="B143" s="56" t="s">
        <v>923</v>
      </c>
      <c r="C143" s="56" t="s">
        <v>924</v>
      </c>
      <c r="D143" s="57">
        <v>4200</v>
      </c>
      <c r="E143" s="55" t="s">
        <v>775</v>
      </c>
      <c r="F143" s="56"/>
    </row>
    <row r="144" spans="1:6" ht="23.25">
      <c r="A144" s="55">
        <v>2</v>
      </c>
      <c r="B144" s="56" t="s">
        <v>925</v>
      </c>
      <c r="C144" s="56" t="s">
        <v>926</v>
      </c>
      <c r="D144" s="57">
        <v>9600</v>
      </c>
      <c r="E144" s="55" t="s">
        <v>775</v>
      </c>
      <c r="F144" s="56"/>
    </row>
    <row r="145" spans="1:6" ht="23.25">
      <c r="A145" s="55">
        <v>3</v>
      </c>
      <c r="B145" s="56" t="s">
        <v>927</v>
      </c>
      <c r="C145" s="56" t="s">
        <v>797</v>
      </c>
      <c r="D145" s="57">
        <v>3200</v>
      </c>
      <c r="E145" s="55" t="s">
        <v>775</v>
      </c>
      <c r="F145" s="56"/>
    </row>
    <row r="146" spans="1:6" ht="23.25">
      <c r="A146" s="55">
        <v>4</v>
      </c>
      <c r="B146" s="56" t="s">
        <v>928</v>
      </c>
      <c r="C146" s="58" t="s">
        <v>929</v>
      </c>
      <c r="D146" s="57">
        <v>49000</v>
      </c>
      <c r="E146" s="55" t="s">
        <v>775</v>
      </c>
      <c r="F146" s="56"/>
    </row>
    <row r="147" spans="1:6" ht="23.25">
      <c r="A147" s="55">
        <v>5</v>
      </c>
      <c r="B147" s="56" t="s">
        <v>930</v>
      </c>
      <c r="C147" s="56" t="s">
        <v>931</v>
      </c>
      <c r="D147" s="57">
        <v>48000</v>
      </c>
      <c r="E147" s="55" t="s">
        <v>775</v>
      </c>
      <c r="F147" s="56"/>
    </row>
    <row r="148" spans="1:6" ht="23.25">
      <c r="A148" s="55">
        <v>6</v>
      </c>
      <c r="B148" s="56" t="s">
        <v>932</v>
      </c>
      <c r="C148" s="56" t="s">
        <v>933</v>
      </c>
      <c r="D148" s="57">
        <v>33900</v>
      </c>
      <c r="E148" s="55" t="s">
        <v>775</v>
      </c>
      <c r="F148" s="56"/>
    </row>
    <row r="149" spans="1:6" ht="23.25">
      <c r="A149" s="55"/>
      <c r="B149" s="56"/>
      <c r="C149" s="56"/>
      <c r="D149" s="57"/>
      <c r="E149" s="55"/>
      <c r="F149" s="56"/>
    </row>
    <row r="150" spans="1:6" ht="23.25">
      <c r="A150" s="55"/>
      <c r="B150" s="56"/>
      <c r="C150" s="56"/>
      <c r="D150" s="57"/>
      <c r="E150" s="55"/>
      <c r="F150" s="56"/>
    </row>
    <row r="151" spans="1:6" ht="23.25">
      <c r="A151" s="55"/>
      <c r="B151" s="56"/>
      <c r="C151" s="56"/>
      <c r="D151" s="57"/>
      <c r="E151" s="55"/>
      <c r="F151" s="56"/>
    </row>
    <row r="152" spans="1:6" ht="23.25">
      <c r="A152" s="55"/>
      <c r="B152" s="56"/>
      <c r="C152" s="56"/>
      <c r="D152" s="57"/>
      <c r="E152" s="55"/>
      <c r="F152" s="56"/>
    </row>
    <row r="153" spans="1:6" ht="23.25">
      <c r="A153" s="55"/>
      <c r="B153" s="56"/>
      <c r="C153" s="56"/>
      <c r="D153" s="57"/>
      <c r="E153" s="55"/>
      <c r="F153" s="56"/>
    </row>
    <row r="154" spans="1:6" ht="23.25">
      <c r="A154" s="55"/>
      <c r="B154" s="56"/>
      <c r="C154" s="56"/>
      <c r="D154" s="57"/>
      <c r="E154" s="55"/>
      <c r="F154" s="56"/>
    </row>
    <row r="155" spans="1:6" ht="23.25">
      <c r="A155" s="55"/>
      <c r="B155" s="56"/>
      <c r="C155" s="56"/>
      <c r="D155" s="57"/>
      <c r="E155" s="55"/>
      <c r="F155" s="56"/>
    </row>
    <row r="156" spans="1:6" ht="23.25">
      <c r="A156" s="55"/>
      <c r="B156" s="56"/>
      <c r="C156" s="56"/>
      <c r="D156" s="57"/>
      <c r="E156" s="55"/>
      <c r="F156" s="56"/>
    </row>
    <row r="157" spans="1:6" ht="23.25">
      <c r="A157" s="55"/>
      <c r="B157" s="56"/>
      <c r="C157" s="56"/>
      <c r="D157" s="57"/>
      <c r="E157" s="55"/>
      <c r="F157" s="56"/>
    </row>
    <row r="158" spans="1:6" ht="23.25">
      <c r="A158" s="55"/>
      <c r="B158" s="56"/>
      <c r="C158" s="56"/>
      <c r="D158" s="57"/>
      <c r="E158" s="55"/>
      <c r="F158" s="56"/>
    </row>
    <row r="159" spans="1:6" ht="23.25">
      <c r="A159" s="55"/>
      <c r="B159" s="56"/>
      <c r="C159" s="56"/>
      <c r="D159" s="57"/>
      <c r="E159" s="55"/>
      <c r="F159" s="56"/>
    </row>
    <row r="160" spans="1:6" ht="23.25">
      <c r="A160" s="55"/>
      <c r="B160" s="56"/>
      <c r="C160" s="56"/>
      <c r="D160" s="57"/>
      <c r="E160" s="55"/>
      <c r="F160" s="56"/>
    </row>
    <row r="161" spans="1:6" ht="23.25">
      <c r="A161" s="55"/>
      <c r="B161" s="56"/>
      <c r="C161" s="56"/>
      <c r="D161" s="57"/>
      <c r="E161" s="55"/>
      <c r="F161" s="56"/>
    </row>
    <row r="162" spans="1:6" ht="23.25">
      <c r="A162" s="55"/>
      <c r="B162" s="56"/>
      <c r="C162" s="56"/>
      <c r="D162" s="57"/>
      <c r="E162" s="55"/>
      <c r="F162" s="56"/>
    </row>
    <row r="163" spans="1:6" ht="23.25">
      <c r="A163" s="55"/>
      <c r="B163" s="56"/>
      <c r="C163" s="56"/>
      <c r="D163" s="57"/>
      <c r="E163" s="55"/>
      <c r="F163" s="56"/>
    </row>
    <row r="164" spans="1:6" ht="23.25">
      <c r="A164" s="55"/>
      <c r="B164" s="56"/>
      <c r="C164" s="56"/>
      <c r="D164" s="57"/>
      <c r="E164" s="55"/>
      <c r="F164" s="56"/>
    </row>
    <row r="165" spans="1:6" ht="23.25">
      <c r="A165" s="55"/>
      <c r="B165" s="56"/>
      <c r="C165" s="56"/>
      <c r="D165" s="57"/>
      <c r="E165" s="55"/>
      <c r="F165" s="56"/>
    </row>
    <row r="166" spans="1:6" ht="23.25">
      <c r="A166" s="55"/>
      <c r="B166" s="56"/>
      <c r="C166" s="56"/>
      <c r="D166" s="57"/>
      <c r="E166" s="55"/>
      <c r="F166" s="56"/>
    </row>
    <row r="167" spans="1:6" ht="23.25">
      <c r="A167" s="55"/>
      <c r="B167" s="56"/>
      <c r="C167" s="56"/>
      <c r="D167" s="57"/>
      <c r="E167" s="55"/>
      <c r="F167" s="56"/>
    </row>
    <row r="168" spans="1:6" ht="23.25">
      <c r="A168" s="55"/>
      <c r="B168" s="56"/>
      <c r="C168" s="56"/>
      <c r="D168" s="57"/>
      <c r="E168" s="55"/>
      <c r="F168" s="56"/>
    </row>
    <row r="169" spans="1:6" ht="23.25">
      <c r="A169" s="55"/>
      <c r="B169" s="56"/>
      <c r="C169" s="56"/>
      <c r="D169" s="57"/>
      <c r="E169" s="55"/>
      <c r="F169" s="56"/>
    </row>
    <row r="170" spans="1:6" ht="23.25">
      <c r="A170" s="55"/>
      <c r="B170" s="56"/>
      <c r="C170" s="56"/>
      <c r="D170" s="57"/>
      <c r="E170" s="55"/>
      <c r="F170" s="56"/>
    </row>
    <row r="171" spans="1:6" ht="23.25">
      <c r="A171" s="55"/>
      <c r="B171" s="56"/>
      <c r="C171" s="56"/>
      <c r="D171" s="57"/>
      <c r="E171" s="55"/>
      <c r="F171" s="56"/>
    </row>
    <row r="172" spans="1:6" ht="23.25">
      <c r="A172" s="55"/>
      <c r="B172" s="56"/>
      <c r="C172" s="56"/>
      <c r="D172" s="57"/>
      <c r="E172" s="55"/>
      <c r="F172" s="56"/>
    </row>
    <row r="173" spans="1:6" ht="23.25">
      <c r="A173" s="55"/>
      <c r="B173" s="56"/>
      <c r="C173" s="56"/>
      <c r="D173" s="57"/>
      <c r="E173" s="55"/>
      <c r="F173" s="56"/>
    </row>
    <row r="174" spans="1:6" ht="23.25">
      <c r="A174" s="55"/>
      <c r="B174" s="56"/>
      <c r="C174" s="56"/>
      <c r="D174" s="57"/>
      <c r="E174" s="55"/>
      <c r="F174" s="56"/>
    </row>
    <row r="175" spans="1:6" ht="24" thickBot="1">
      <c r="A175" s="214" t="s">
        <v>934</v>
      </c>
      <c r="B175" s="215"/>
      <c r="C175" s="216"/>
      <c r="D175" s="59">
        <v>147900</v>
      </c>
      <c r="E175" s="60"/>
      <c r="F175" s="60"/>
    </row>
    <row r="176" spans="1:6" ht="27" thickTop="1">
      <c r="A176" s="212" t="s">
        <v>935</v>
      </c>
      <c r="B176" s="212"/>
      <c r="C176" s="212"/>
      <c r="D176" s="212"/>
      <c r="E176" s="212"/>
      <c r="F176" s="212"/>
    </row>
    <row r="177" spans="1:6" ht="23.25">
      <c r="A177" s="55" t="s">
        <v>767</v>
      </c>
      <c r="B177" s="55" t="s">
        <v>768</v>
      </c>
      <c r="C177" s="55" t="s">
        <v>769</v>
      </c>
      <c r="D177" s="55" t="s">
        <v>770</v>
      </c>
      <c r="E177" s="55" t="s">
        <v>771</v>
      </c>
      <c r="F177" s="55" t="s">
        <v>772</v>
      </c>
    </row>
    <row r="178" spans="1:6" ht="23.25">
      <c r="A178" s="55">
        <v>1</v>
      </c>
      <c r="B178" s="56" t="s">
        <v>936</v>
      </c>
      <c r="C178" s="56" t="s">
        <v>937</v>
      </c>
      <c r="D178" s="57" t="s">
        <v>675</v>
      </c>
      <c r="E178" s="55" t="s">
        <v>775</v>
      </c>
      <c r="F178" s="56" t="s">
        <v>776</v>
      </c>
    </row>
    <row r="179" spans="1:6" ht="23.25">
      <c r="A179" s="55">
        <v>2</v>
      </c>
      <c r="B179" s="56" t="s">
        <v>938</v>
      </c>
      <c r="C179" s="56" t="s">
        <v>939</v>
      </c>
      <c r="D179" s="57" t="s">
        <v>675</v>
      </c>
      <c r="E179" s="55" t="s">
        <v>775</v>
      </c>
      <c r="F179" s="56" t="s">
        <v>776</v>
      </c>
    </row>
    <row r="180" spans="1:6" ht="23.25">
      <c r="A180" s="55"/>
      <c r="B180" s="56"/>
      <c r="C180" s="56" t="s">
        <v>940</v>
      </c>
      <c r="D180" s="57"/>
      <c r="E180" s="55"/>
      <c r="F180" s="56"/>
    </row>
    <row r="181" spans="1:6" ht="23.25">
      <c r="A181" s="55">
        <v>3</v>
      </c>
      <c r="B181" s="56" t="s">
        <v>941</v>
      </c>
      <c r="C181" s="56" t="s">
        <v>942</v>
      </c>
      <c r="D181" s="57">
        <v>24900</v>
      </c>
      <c r="E181" s="55" t="s">
        <v>775</v>
      </c>
      <c r="F181" s="56"/>
    </row>
    <row r="182" spans="1:6" ht="23.25">
      <c r="A182" s="55"/>
      <c r="B182" s="56"/>
      <c r="C182" s="56" t="s">
        <v>943</v>
      </c>
      <c r="D182" s="57"/>
      <c r="E182" s="55"/>
      <c r="F182" s="56"/>
    </row>
    <row r="183" spans="1:6" ht="23.25">
      <c r="A183" s="55">
        <v>4</v>
      </c>
      <c r="B183" s="56" t="s">
        <v>944</v>
      </c>
      <c r="C183" s="56" t="s">
        <v>945</v>
      </c>
      <c r="D183" s="57">
        <v>14120</v>
      </c>
      <c r="E183" s="55" t="s">
        <v>775</v>
      </c>
      <c r="F183" s="56"/>
    </row>
    <row r="184" spans="1:6" ht="23.25">
      <c r="A184" s="55"/>
      <c r="B184" s="56"/>
      <c r="C184" s="56"/>
      <c r="D184" s="57"/>
      <c r="E184" s="55"/>
      <c r="F184" s="56"/>
    </row>
    <row r="185" spans="1:6" ht="23.25">
      <c r="A185" s="55"/>
      <c r="B185" s="56"/>
      <c r="C185" s="56"/>
      <c r="D185" s="57"/>
      <c r="E185" s="55"/>
      <c r="F185" s="56"/>
    </row>
    <row r="186" spans="1:6" ht="23.25">
      <c r="A186" s="55"/>
      <c r="B186" s="56"/>
      <c r="C186" s="56"/>
      <c r="D186" s="57"/>
      <c r="E186" s="55"/>
      <c r="F186" s="56"/>
    </row>
    <row r="187" spans="1:6" ht="23.25">
      <c r="A187" s="55"/>
      <c r="B187" s="56"/>
      <c r="C187" s="56"/>
      <c r="D187" s="57"/>
      <c r="E187" s="55"/>
      <c r="F187" s="56"/>
    </row>
    <row r="188" spans="1:6" ht="23.25">
      <c r="A188" s="55"/>
      <c r="B188" s="56"/>
      <c r="C188" s="56"/>
      <c r="D188" s="57"/>
      <c r="E188" s="55"/>
      <c r="F188" s="56"/>
    </row>
    <row r="189" spans="1:6" ht="23.25">
      <c r="A189" s="55"/>
      <c r="B189" s="56"/>
      <c r="C189" s="56"/>
      <c r="D189" s="57"/>
      <c r="E189" s="55"/>
      <c r="F189" s="56"/>
    </row>
    <row r="190" spans="1:6" ht="23.25">
      <c r="A190" s="55"/>
      <c r="B190" s="56"/>
      <c r="C190" s="56"/>
      <c r="D190" s="57"/>
      <c r="E190" s="55"/>
      <c r="F190" s="56"/>
    </row>
    <row r="191" spans="1:6" ht="23.25">
      <c r="A191" s="55"/>
      <c r="B191" s="56"/>
      <c r="C191" s="56"/>
      <c r="D191" s="57"/>
      <c r="E191" s="55"/>
      <c r="F191" s="56"/>
    </row>
    <row r="192" spans="1:6" ht="23.25">
      <c r="A192" s="55"/>
      <c r="B192" s="56"/>
      <c r="C192" s="56"/>
      <c r="D192" s="57"/>
      <c r="E192" s="55"/>
      <c r="F192" s="56"/>
    </row>
    <row r="193" spans="1:6" ht="23.25">
      <c r="A193" s="55"/>
      <c r="B193" s="56"/>
      <c r="C193" s="56"/>
      <c r="D193" s="57"/>
      <c r="E193" s="55"/>
      <c r="F193" s="56"/>
    </row>
    <row r="194" spans="1:6" ht="23.25">
      <c r="A194" s="55"/>
      <c r="B194" s="56"/>
      <c r="C194" s="56"/>
      <c r="D194" s="57"/>
      <c r="E194" s="55"/>
      <c r="F194" s="56"/>
    </row>
    <row r="195" spans="1:6" ht="23.25">
      <c r="A195" s="55"/>
      <c r="B195" s="56"/>
      <c r="C195" s="56"/>
      <c r="D195" s="57"/>
      <c r="E195" s="55"/>
      <c r="F195" s="56"/>
    </row>
    <row r="196" spans="1:6" ht="23.25">
      <c r="A196" s="55"/>
      <c r="B196" s="56"/>
      <c r="C196" s="56"/>
      <c r="D196" s="57"/>
      <c r="E196" s="55"/>
      <c r="F196" s="56"/>
    </row>
    <row r="197" spans="1:6" ht="23.25">
      <c r="A197" s="55"/>
      <c r="B197" s="56"/>
      <c r="C197" s="56"/>
      <c r="D197" s="57"/>
      <c r="E197" s="55"/>
      <c r="F197" s="56"/>
    </row>
    <row r="198" spans="1:6" ht="23.25">
      <c r="A198" s="55"/>
      <c r="B198" s="56"/>
      <c r="C198" s="56"/>
      <c r="D198" s="57"/>
      <c r="E198" s="55"/>
      <c r="F198" s="56"/>
    </row>
    <row r="199" spans="1:6" ht="23.25">
      <c r="A199" s="55"/>
      <c r="B199" s="56"/>
      <c r="C199" s="56"/>
      <c r="D199" s="57"/>
      <c r="E199" s="55"/>
      <c r="F199" s="56"/>
    </row>
    <row r="200" spans="1:6" ht="23.25">
      <c r="A200" s="55"/>
      <c r="B200" s="56"/>
      <c r="C200" s="56"/>
      <c r="D200" s="57"/>
      <c r="E200" s="55"/>
      <c r="F200" s="56"/>
    </row>
    <row r="201" spans="1:6" ht="23.25">
      <c r="A201" s="55"/>
      <c r="B201" s="56"/>
      <c r="C201" s="56"/>
      <c r="D201" s="57"/>
      <c r="E201" s="55"/>
      <c r="F201" s="56"/>
    </row>
    <row r="202" spans="1:6" ht="23.25">
      <c r="A202" s="55"/>
      <c r="B202" s="56"/>
      <c r="C202" s="56"/>
      <c r="D202" s="57"/>
      <c r="E202" s="55"/>
      <c r="F202" s="56"/>
    </row>
    <row r="203" spans="1:6" ht="23.25">
      <c r="A203" s="55"/>
      <c r="B203" s="56"/>
      <c r="C203" s="56"/>
      <c r="D203" s="57"/>
      <c r="E203" s="55"/>
      <c r="F203" s="56"/>
    </row>
    <row r="204" spans="1:6" ht="23.25">
      <c r="A204" s="55"/>
      <c r="B204" s="56"/>
      <c r="C204" s="56"/>
      <c r="D204" s="57"/>
      <c r="E204" s="55"/>
      <c r="F204" s="56"/>
    </row>
    <row r="205" spans="1:6" ht="23.25">
      <c r="A205" s="55"/>
      <c r="B205" s="56"/>
      <c r="C205" s="56"/>
      <c r="D205" s="57"/>
      <c r="E205" s="55"/>
      <c r="F205" s="56"/>
    </row>
    <row r="206" spans="1:6" ht="23.25">
      <c r="A206" s="55"/>
      <c r="B206" s="56"/>
      <c r="C206" s="56"/>
      <c r="D206" s="57"/>
      <c r="E206" s="55"/>
      <c r="F206" s="56"/>
    </row>
    <row r="207" spans="1:6" ht="23.25">
      <c r="A207" s="55"/>
      <c r="B207" s="56"/>
      <c r="C207" s="56"/>
      <c r="D207" s="57"/>
      <c r="E207" s="55"/>
      <c r="F207" s="56"/>
    </row>
    <row r="208" spans="1:6" ht="23.25">
      <c r="A208" s="55"/>
      <c r="B208" s="56"/>
      <c r="C208" s="56"/>
      <c r="D208" s="57"/>
      <c r="E208" s="55"/>
      <c r="F208" s="56"/>
    </row>
    <row r="209" spans="1:6" ht="23.25">
      <c r="A209" s="55"/>
      <c r="B209" s="56"/>
      <c r="C209" s="56"/>
      <c r="D209" s="57"/>
      <c r="E209" s="55"/>
      <c r="F209" s="56"/>
    </row>
    <row r="210" spans="1:6" ht="24" thickBot="1">
      <c r="A210" s="214" t="s">
        <v>946</v>
      </c>
      <c r="B210" s="215"/>
      <c r="C210" s="216"/>
      <c r="D210" s="59">
        <v>39020</v>
      </c>
      <c r="E210" s="60"/>
      <c r="F210" s="60"/>
    </row>
    <row r="211" spans="1:6" ht="27" thickTop="1">
      <c r="A211" s="212" t="s">
        <v>947</v>
      </c>
      <c r="B211" s="212"/>
      <c r="C211" s="212"/>
      <c r="D211" s="212"/>
      <c r="E211" s="212"/>
      <c r="F211" s="212"/>
    </row>
    <row r="212" spans="1:6" ht="23.25">
      <c r="A212" s="55" t="s">
        <v>767</v>
      </c>
      <c r="B212" s="55" t="s">
        <v>768</v>
      </c>
      <c r="C212" s="55" t="s">
        <v>769</v>
      </c>
      <c r="D212" s="55" t="s">
        <v>770</v>
      </c>
      <c r="E212" s="55" t="s">
        <v>771</v>
      </c>
      <c r="F212" s="55" t="s">
        <v>772</v>
      </c>
    </row>
    <row r="213" spans="1:6" ht="23.25">
      <c r="A213" s="55">
        <v>1</v>
      </c>
      <c r="B213" s="56" t="s">
        <v>948</v>
      </c>
      <c r="C213" s="56" t="s">
        <v>949</v>
      </c>
      <c r="D213" s="57">
        <v>11000</v>
      </c>
      <c r="E213" s="55" t="s">
        <v>775</v>
      </c>
      <c r="F213" s="56"/>
    </row>
    <row r="214" spans="1:6" ht="23.25">
      <c r="A214" s="55">
        <v>2</v>
      </c>
      <c r="B214" s="56" t="s">
        <v>950</v>
      </c>
      <c r="C214" s="56" t="s">
        <v>951</v>
      </c>
      <c r="D214" s="57">
        <v>9600</v>
      </c>
      <c r="E214" s="55" t="s">
        <v>775</v>
      </c>
      <c r="F214" s="56"/>
    </row>
    <row r="215" spans="1:6" ht="23.25">
      <c r="A215" s="55">
        <v>3</v>
      </c>
      <c r="B215" s="56" t="s">
        <v>952</v>
      </c>
      <c r="C215" s="58" t="s">
        <v>813</v>
      </c>
      <c r="D215" s="57">
        <v>76000</v>
      </c>
      <c r="E215" s="55" t="s">
        <v>775</v>
      </c>
      <c r="F215" s="56"/>
    </row>
    <row r="216" spans="1:6" ht="23.25">
      <c r="A216" s="55"/>
      <c r="B216" s="56"/>
      <c r="C216" s="56" t="s">
        <v>814</v>
      </c>
      <c r="D216" s="57"/>
      <c r="E216" s="55"/>
      <c r="F216" s="56"/>
    </row>
    <row r="217" spans="1:6" ht="23.25">
      <c r="A217" s="55">
        <v>4</v>
      </c>
      <c r="B217" s="56" t="s">
        <v>953</v>
      </c>
      <c r="C217" s="58" t="s">
        <v>813</v>
      </c>
      <c r="D217" s="57">
        <v>66500</v>
      </c>
      <c r="E217" s="55" t="s">
        <v>775</v>
      </c>
      <c r="F217" s="56"/>
    </row>
    <row r="218" spans="1:6" ht="23.25">
      <c r="A218" s="55"/>
      <c r="B218" s="56"/>
      <c r="C218" s="56" t="s">
        <v>814</v>
      </c>
      <c r="D218" s="57"/>
      <c r="E218" s="55"/>
      <c r="F218" s="56"/>
    </row>
    <row r="219" spans="1:6" ht="23.25">
      <c r="A219" s="55">
        <v>5</v>
      </c>
      <c r="B219" s="56" t="s">
        <v>954</v>
      </c>
      <c r="C219" s="56" t="s">
        <v>955</v>
      </c>
      <c r="D219" s="57">
        <v>2500</v>
      </c>
      <c r="E219" s="55" t="s">
        <v>775</v>
      </c>
      <c r="F219" s="56"/>
    </row>
    <row r="220" spans="1:6" ht="23.25">
      <c r="A220" s="55">
        <v>6</v>
      </c>
      <c r="B220" s="56" t="s">
        <v>956</v>
      </c>
      <c r="C220" s="56" t="s">
        <v>957</v>
      </c>
      <c r="D220" s="57">
        <v>3500</v>
      </c>
      <c r="E220" s="55" t="s">
        <v>775</v>
      </c>
      <c r="F220" s="56"/>
    </row>
    <row r="221" spans="1:6" ht="23.25">
      <c r="A221" s="55">
        <v>7</v>
      </c>
      <c r="B221" s="56" t="s">
        <v>958</v>
      </c>
      <c r="C221" s="56" t="s">
        <v>959</v>
      </c>
      <c r="D221" s="57">
        <v>4200</v>
      </c>
      <c r="E221" s="55" t="s">
        <v>960</v>
      </c>
      <c r="F221" s="56"/>
    </row>
    <row r="222" spans="1:6" ht="23.25">
      <c r="A222" s="55"/>
      <c r="B222" s="56"/>
      <c r="C222" s="56"/>
      <c r="D222" s="57"/>
      <c r="E222" s="55" t="s">
        <v>961</v>
      </c>
      <c r="F222" s="56"/>
    </row>
    <row r="223" spans="1:6" ht="23.25">
      <c r="A223" s="55"/>
      <c r="B223" s="56"/>
      <c r="C223" s="56"/>
      <c r="D223" s="57"/>
      <c r="E223" s="55"/>
      <c r="F223" s="56"/>
    </row>
    <row r="224" spans="1:6" ht="23.25">
      <c r="A224" s="55"/>
      <c r="B224" s="56"/>
      <c r="C224" s="56"/>
      <c r="D224" s="57"/>
      <c r="E224" s="55"/>
      <c r="F224" s="56"/>
    </row>
    <row r="225" spans="1:6" ht="23.25">
      <c r="A225" s="55"/>
      <c r="B225" s="56"/>
      <c r="C225" s="56"/>
      <c r="D225" s="57"/>
      <c r="E225" s="55"/>
      <c r="F225" s="56"/>
    </row>
    <row r="226" spans="1:6" ht="23.25">
      <c r="A226" s="55"/>
      <c r="B226" s="56"/>
      <c r="C226" s="56"/>
      <c r="D226" s="57"/>
      <c r="E226" s="55"/>
      <c r="F226" s="56"/>
    </row>
    <row r="227" spans="1:6" ht="23.25">
      <c r="A227" s="55"/>
      <c r="B227" s="56"/>
      <c r="C227" s="56"/>
      <c r="D227" s="57"/>
      <c r="E227" s="55"/>
      <c r="F227" s="56"/>
    </row>
    <row r="228" spans="1:6" ht="23.25">
      <c r="A228" s="55"/>
      <c r="B228" s="56"/>
      <c r="C228" s="56"/>
      <c r="D228" s="57"/>
      <c r="E228" s="55"/>
      <c r="F228" s="56"/>
    </row>
    <row r="229" spans="1:6" ht="23.25">
      <c r="A229" s="55"/>
      <c r="B229" s="56"/>
      <c r="C229" s="56"/>
      <c r="D229" s="57"/>
      <c r="E229" s="55"/>
      <c r="F229" s="56"/>
    </row>
    <row r="230" spans="1:6" ht="23.25">
      <c r="A230" s="55"/>
      <c r="B230" s="56"/>
      <c r="C230" s="56"/>
      <c r="D230" s="57"/>
      <c r="E230" s="55"/>
      <c r="F230" s="56"/>
    </row>
    <row r="231" spans="1:6" ht="23.25">
      <c r="A231" s="55"/>
      <c r="B231" s="56"/>
      <c r="C231" s="56"/>
      <c r="D231" s="57"/>
      <c r="E231" s="55"/>
      <c r="F231" s="56"/>
    </row>
    <row r="232" spans="1:6" ht="23.25">
      <c r="A232" s="55"/>
      <c r="B232" s="56"/>
      <c r="C232" s="56"/>
      <c r="D232" s="57"/>
      <c r="E232" s="55"/>
      <c r="F232" s="56"/>
    </row>
    <row r="233" spans="1:6" ht="23.25">
      <c r="A233" s="55"/>
      <c r="B233" s="56"/>
      <c r="C233" s="56"/>
      <c r="D233" s="57"/>
      <c r="E233" s="55"/>
      <c r="F233" s="56"/>
    </row>
    <row r="234" spans="1:6" ht="23.25">
      <c r="A234" s="55"/>
      <c r="B234" s="56"/>
      <c r="C234" s="56"/>
      <c r="D234" s="57"/>
      <c r="E234" s="55"/>
      <c r="F234" s="56"/>
    </row>
    <row r="235" spans="1:6" ht="23.25">
      <c r="A235" s="55"/>
      <c r="B235" s="56"/>
      <c r="C235" s="56"/>
      <c r="D235" s="57"/>
      <c r="E235" s="55"/>
      <c r="F235" s="56"/>
    </row>
    <row r="236" spans="1:6" ht="23.25">
      <c r="A236" s="55"/>
      <c r="B236" s="56"/>
      <c r="C236" s="56"/>
      <c r="D236" s="57"/>
      <c r="E236" s="55"/>
      <c r="F236" s="56"/>
    </row>
    <row r="237" spans="1:6" ht="23.25">
      <c r="A237" s="55"/>
      <c r="B237" s="56"/>
      <c r="C237" s="56"/>
      <c r="D237" s="57"/>
      <c r="E237" s="55"/>
      <c r="F237" s="56"/>
    </row>
    <row r="238" spans="1:6" ht="23.25">
      <c r="A238" s="55"/>
      <c r="B238" s="56"/>
      <c r="C238" s="56"/>
      <c r="D238" s="57"/>
      <c r="E238" s="55"/>
      <c r="F238" s="56"/>
    </row>
    <row r="239" spans="1:6" ht="23.25">
      <c r="A239" s="55"/>
      <c r="B239" s="56"/>
      <c r="C239" s="56"/>
      <c r="D239" s="57"/>
      <c r="E239" s="55"/>
      <c r="F239" s="56"/>
    </row>
    <row r="240" spans="1:6" ht="23.25">
      <c r="A240" s="55"/>
      <c r="B240" s="56"/>
      <c r="C240" s="56"/>
      <c r="D240" s="57"/>
      <c r="E240" s="55"/>
      <c r="F240" s="56"/>
    </row>
    <row r="241" spans="1:6" ht="23.25">
      <c r="A241" s="55"/>
      <c r="B241" s="56"/>
      <c r="C241" s="56"/>
      <c r="D241" s="57"/>
      <c r="E241" s="55"/>
      <c r="F241" s="56"/>
    </row>
    <row r="242" spans="1:6" ht="23.25">
      <c r="A242" s="55"/>
      <c r="B242" s="56"/>
      <c r="C242" s="56"/>
      <c r="D242" s="57"/>
      <c r="E242" s="55"/>
      <c r="F242" s="56"/>
    </row>
    <row r="243" spans="1:6" ht="23.25">
      <c r="A243" s="55"/>
      <c r="B243" s="56"/>
      <c r="C243" s="56"/>
      <c r="D243" s="57"/>
      <c r="E243" s="55"/>
      <c r="F243" s="56"/>
    </row>
    <row r="244" spans="1:6" ht="23.25">
      <c r="A244" s="55"/>
      <c r="B244" s="56"/>
      <c r="C244" s="56"/>
      <c r="D244" s="57"/>
      <c r="E244" s="55"/>
      <c r="F244" s="56"/>
    </row>
    <row r="245" spans="1:6" ht="24" thickBot="1">
      <c r="A245" s="214" t="s">
        <v>962</v>
      </c>
      <c r="B245" s="215"/>
      <c r="C245" s="216"/>
      <c r="D245" s="59">
        <v>173300</v>
      </c>
      <c r="E245" s="60"/>
      <c r="F245" s="60"/>
    </row>
    <row r="246" spans="1:6" ht="27" thickTop="1">
      <c r="A246" s="217" t="s">
        <v>963</v>
      </c>
      <c r="B246" s="217"/>
      <c r="C246" s="217"/>
      <c r="D246" s="217"/>
      <c r="E246" s="217"/>
      <c r="F246" s="217"/>
    </row>
    <row r="247" spans="1:6" ht="23.25">
      <c r="A247" s="55" t="s">
        <v>767</v>
      </c>
      <c r="B247" s="55" t="s">
        <v>768</v>
      </c>
      <c r="C247" s="55" t="s">
        <v>769</v>
      </c>
      <c r="D247" s="55" t="s">
        <v>770</v>
      </c>
      <c r="E247" s="55" t="s">
        <v>771</v>
      </c>
      <c r="F247" s="55" t="s">
        <v>772</v>
      </c>
    </row>
    <row r="248" spans="1:6" ht="23.25">
      <c r="A248" s="55">
        <v>1</v>
      </c>
      <c r="B248" s="56" t="s">
        <v>964</v>
      </c>
      <c r="C248" s="56" t="s">
        <v>965</v>
      </c>
      <c r="D248" s="57">
        <v>1800</v>
      </c>
      <c r="E248" s="55" t="s">
        <v>775</v>
      </c>
      <c r="F248" s="56"/>
    </row>
    <row r="249" spans="1:6" ht="23.25">
      <c r="A249" s="55"/>
      <c r="B249" s="56"/>
      <c r="C249" s="56" t="s">
        <v>966</v>
      </c>
      <c r="D249" s="57"/>
      <c r="E249" s="55"/>
      <c r="F249" s="56"/>
    </row>
    <row r="250" spans="1:6" ht="23.25">
      <c r="A250" s="55">
        <v>2</v>
      </c>
      <c r="B250" s="56" t="s">
        <v>967</v>
      </c>
      <c r="C250" s="56" t="s">
        <v>968</v>
      </c>
      <c r="D250" s="57">
        <v>3800</v>
      </c>
      <c r="E250" s="55" t="s">
        <v>775</v>
      </c>
      <c r="F250" s="56"/>
    </row>
    <row r="251" spans="1:6" ht="23.25">
      <c r="A251" s="55"/>
      <c r="B251" s="56"/>
      <c r="C251" s="56" t="s">
        <v>969</v>
      </c>
      <c r="D251" s="57"/>
      <c r="E251" s="55"/>
      <c r="F251" s="56"/>
    </row>
    <row r="252" spans="1:6" ht="23.25">
      <c r="A252" s="55">
        <v>3</v>
      </c>
      <c r="B252" s="56" t="s">
        <v>970</v>
      </c>
      <c r="C252" s="56" t="s">
        <v>971</v>
      </c>
      <c r="D252" s="57">
        <v>9600</v>
      </c>
      <c r="E252" s="55" t="s">
        <v>775</v>
      </c>
      <c r="F252" s="56"/>
    </row>
    <row r="253" spans="1:6" ht="23.25">
      <c r="A253" s="55"/>
      <c r="B253" s="56"/>
      <c r="C253" s="56" t="s">
        <v>972</v>
      </c>
      <c r="D253" s="57"/>
      <c r="E253" s="55"/>
      <c r="F253" s="56"/>
    </row>
    <row r="254" spans="1:6" ht="23.25">
      <c r="A254" s="55">
        <v>4</v>
      </c>
      <c r="B254" s="56" t="s">
        <v>973</v>
      </c>
      <c r="C254" s="56" t="s">
        <v>974</v>
      </c>
      <c r="D254" s="57" t="s">
        <v>975</v>
      </c>
      <c r="E254" s="55" t="s">
        <v>775</v>
      </c>
      <c r="F254" s="56" t="s">
        <v>976</v>
      </c>
    </row>
    <row r="255" spans="1:6" ht="23.25">
      <c r="A255" s="55"/>
      <c r="B255" s="56"/>
      <c r="C255" s="56" t="s">
        <v>977</v>
      </c>
      <c r="D255" s="57"/>
      <c r="E255" s="55"/>
      <c r="F255" s="56" t="s">
        <v>978</v>
      </c>
    </row>
    <row r="256" spans="1:6" ht="23.25">
      <c r="A256" s="55"/>
      <c r="B256" s="56"/>
      <c r="C256" s="56" t="s">
        <v>979</v>
      </c>
      <c r="D256" s="57"/>
      <c r="E256" s="55"/>
      <c r="F256" s="56" t="s">
        <v>980</v>
      </c>
    </row>
    <row r="257" spans="1:6" ht="23.25">
      <c r="A257" s="55"/>
      <c r="B257" s="56"/>
      <c r="C257" s="56" t="s">
        <v>981</v>
      </c>
      <c r="D257" s="57"/>
      <c r="E257" s="55"/>
      <c r="F257" s="56" t="s">
        <v>982</v>
      </c>
    </row>
    <row r="258" spans="1:6" ht="23.25">
      <c r="A258" s="55"/>
      <c r="B258" s="56"/>
      <c r="C258" s="56" t="s">
        <v>983</v>
      </c>
      <c r="D258" s="57"/>
      <c r="E258" s="55"/>
      <c r="F258" s="56" t="s">
        <v>984</v>
      </c>
    </row>
    <row r="259" spans="1:6" ht="23.25">
      <c r="A259" s="55"/>
      <c r="B259" s="56"/>
      <c r="C259" s="56" t="s">
        <v>985</v>
      </c>
      <c r="D259" s="57"/>
      <c r="E259" s="55"/>
      <c r="F259" s="56" t="s">
        <v>986</v>
      </c>
    </row>
    <row r="260" spans="1:6" ht="23.25">
      <c r="A260" s="55"/>
      <c r="B260" s="56"/>
      <c r="C260" s="56" t="s">
        <v>987</v>
      </c>
      <c r="D260" s="57"/>
      <c r="E260" s="55"/>
      <c r="F260" s="56" t="s">
        <v>988</v>
      </c>
    </row>
    <row r="261" spans="1:6" ht="23.25">
      <c r="A261" s="55"/>
      <c r="B261" s="56"/>
      <c r="C261" s="56" t="s">
        <v>989</v>
      </c>
      <c r="D261" s="57"/>
      <c r="E261" s="55"/>
      <c r="F261" s="56"/>
    </row>
    <row r="262" spans="1:6" ht="23.25">
      <c r="A262" s="55"/>
      <c r="B262" s="56"/>
      <c r="C262" s="56" t="s">
        <v>990</v>
      </c>
      <c r="D262" s="57"/>
      <c r="E262" s="55"/>
      <c r="F262" s="56"/>
    </row>
    <row r="263" spans="1:6" ht="23.25">
      <c r="A263" s="55">
        <v>5</v>
      </c>
      <c r="B263" s="56" t="s">
        <v>991</v>
      </c>
      <c r="C263" s="56" t="s">
        <v>992</v>
      </c>
      <c r="D263" s="57">
        <v>14500</v>
      </c>
      <c r="E263" s="55" t="s">
        <v>775</v>
      </c>
      <c r="F263" s="56"/>
    </row>
    <row r="264" spans="1:6" ht="23.25">
      <c r="A264" s="55"/>
      <c r="B264" s="56"/>
      <c r="C264" s="56" t="s">
        <v>993</v>
      </c>
      <c r="D264" s="57"/>
      <c r="E264" s="55"/>
      <c r="F264" s="56" t="s">
        <v>994</v>
      </c>
    </row>
    <row r="265" spans="1:6" ht="23.25">
      <c r="A265" s="55"/>
      <c r="B265" s="56"/>
      <c r="C265" s="56" t="s">
        <v>995</v>
      </c>
      <c r="D265" s="57"/>
      <c r="E265" s="55"/>
      <c r="F265" s="56"/>
    </row>
    <row r="266" spans="1:6" ht="23.25">
      <c r="A266" s="55"/>
      <c r="B266" s="56"/>
      <c r="C266" s="56" t="s">
        <v>996</v>
      </c>
      <c r="D266" s="57"/>
      <c r="E266" s="55"/>
      <c r="F266" s="56"/>
    </row>
    <row r="267" spans="1:6" ht="23.25">
      <c r="A267" s="55">
        <v>6</v>
      </c>
      <c r="B267" s="56" t="s">
        <v>997</v>
      </c>
      <c r="C267" s="56" t="s">
        <v>998</v>
      </c>
      <c r="D267" s="57">
        <v>51650</v>
      </c>
      <c r="E267" s="55" t="s">
        <v>775</v>
      </c>
      <c r="F267" s="56"/>
    </row>
    <row r="268" spans="1:6" ht="23.25">
      <c r="A268" s="55"/>
      <c r="B268" s="56"/>
      <c r="C268" s="56" t="s">
        <v>999</v>
      </c>
      <c r="D268" s="57"/>
      <c r="E268" s="55"/>
      <c r="F268" s="56"/>
    </row>
    <row r="269" spans="1:6" ht="23.25">
      <c r="A269" s="55"/>
      <c r="B269" s="56"/>
      <c r="C269" s="56" t="s">
        <v>1000</v>
      </c>
      <c r="D269" s="57"/>
      <c r="E269" s="55"/>
      <c r="F269" s="56"/>
    </row>
    <row r="270" spans="1:6" ht="23.25">
      <c r="A270" s="55"/>
      <c r="B270" s="56"/>
      <c r="C270" s="56" t="s">
        <v>1001</v>
      </c>
      <c r="D270" s="57"/>
      <c r="E270" s="55"/>
      <c r="F270" s="56"/>
    </row>
    <row r="271" spans="1:6" ht="23.25">
      <c r="A271" s="55"/>
      <c r="B271" s="56"/>
      <c r="C271" s="56" t="s">
        <v>1002</v>
      </c>
      <c r="D271" s="57"/>
      <c r="E271" s="55"/>
      <c r="F271" s="56"/>
    </row>
    <row r="272" spans="1:6" ht="23.25">
      <c r="A272" s="55"/>
      <c r="B272" s="56"/>
      <c r="C272" s="56" t="s">
        <v>1003</v>
      </c>
      <c r="D272" s="57"/>
      <c r="E272" s="55"/>
      <c r="F272" s="56"/>
    </row>
    <row r="273" spans="1:6" ht="23.25">
      <c r="A273" s="55"/>
      <c r="B273" s="56"/>
      <c r="C273" s="56" t="s">
        <v>1004</v>
      </c>
      <c r="D273" s="57"/>
      <c r="E273" s="55"/>
      <c r="F273" s="56"/>
    </row>
    <row r="274" spans="1:6" ht="23.25">
      <c r="A274" s="55"/>
      <c r="B274" s="56"/>
      <c r="C274" s="56" t="s">
        <v>1005</v>
      </c>
      <c r="D274" s="57"/>
      <c r="E274" s="55"/>
      <c r="F274" s="56"/>
    </row>
    <row r="275" spans="1:6" ht="23.25">
      <c r="A275" s="55"/>
      <c r="B275" s="56"/>
      <c r="C275" s="56" t="s">
        <v>1006</v>
      </c>
      <c r="D275" s="57"/>
      <c r="E275" s="55"/>
      <c r="F275" s="56"/>
    </row>
    <row r="276" spans="1:6" ht="23.25">
      <c r="A276" s="55"/>
      <c r="B276" s="56"/>
      <c r="C276" s="56" t="s">
        <v>1007</v>
      </c>
      <c r="D276" s="57"/>
      <c r="E276" s="55"/>
      <c r="F276" s="56"/>
    </row>
    <row r="277" spans="1:6" ht="23.25">
      <c r="A277" s="55"/>
      <c r="B277" s="56"/>
      <c r="C277" s="56" t="s">
        <v>1008</v>
      </c>
      <c r="D277" s="57"/>
      <c r="E277" s="55"/>
      <c r="F277" s="56"/>
    </row>
    <row r="278" spans="1:6" ht="23.25">
      <c r="A278" s="218"/>
      <c r="B278" s="218"/>
      <c r="C278" s="218"/>
      <c r="D278" s="61"/>
      <c r="E278" s="60"/>
      <c r="F278" s="60"/>
    </row>
    <row r="279" spans="1:6" ht="23.25">
      <c r="A279" s="65"/>
      <c r="B279" s="65"/>
      <c r="C279" s="65"/>
      <c r="D279" s="61"/>
      <c r="E279" s="60"/>
      <c r="F279" s="60"/>
    </row>
    <row r="281" spans="1:6" ht="26.25">
      <c r="A281" s="217" t="s">
        <v>963</v>
      </c>
      <c r="B281" s="217"/>
      <c r="C281" s="217"/>
      <c r="D281" s="217"/>
      <c r="E281" s="217"/>
      <c r="F281" s="217"/>
    </row>
    <row r="282" spans="1:6" ht="23.25">
      <c r="A282" s="55" t="s">
        <v>767</v>
      </c>
      <c r="B282" s="55" t="s">
        <v>768</v>
      </c>
      <c r="C282" s="55" t="s">
        <v>769</v>
      </c>
      <c r="D282" s="55" t="s">
        <v>770</v>
      </c>
      <c r="E282" s="55" t="s">
        <v>771</v>
      </c>
      <c r="F282" s="55" t="s">
        <v>772</v>
      </c>
    </row>
    <row r="283" spans="1:6" ht="23.25">
      <c r="A283" s="55">
        <v>7</v>
      </c>
      <c r="B283" s="56" t="s">
        <v>1009</v>
      </c>
      <c r="C283" s="56" t="s">
        <v>1010</v>
      </c>
      <c r="D283" s="57">
        <v>6490</v>
      </c>
      <c r="E283" s="55" t="s">
        <v>1011</v>
      </c>
      <c r="F283" s="56"/>
    </row>
    <row r="284" spans="1:6" ht="23.25">
      <c r="A284" s="55">
        <v>8</v>
      </c>
      <c r="B284" s="56" t="s">
        <v>1012</v>
      </c>
      <c r="C284" s="56" t="s">
        <v>1013</v>
      </c>
      <c r="D284" s="57">
        <v>8690</v>
      </c>
      <c r="E284" s="55" t="s">
        <v>1011</v>
      </c>
      <c r="F284" s="56"/>
    </row>
    <row r="285" spans="1:6" ht="24" thickBot="1">
      <c r="A285" s="62" t="s">
        <v>1014</v>
      </c>
      <c r="B285" s="60"/>
      <c r="C285" s="63"/>
      <c r="D285" s="64">
        <v>96530</v>
      </c>
      <c r="E285" s="65"/>
      <c r="F285" s="60"/>
    </row>
    <row r="286" spans="1:6" ht="23.25">
      <c r="A286" s="65"/>
      <c r="B286" s="60"/>
      <c r="C286" s="60"/>
      <c r="D286" s="61"/>
      <c r="E286" s="65"/>
      <c r="F286" s="60"/>
    </row>
    <row r="287" spans="1:6" ht="23.25">
      <c r="A287" s="65"/>
      <c r="B287" s="60"/>
      <c r="C287" s="63"/>
      <c r="D287" s="61"/>
      <c r="E287" s="65"/>
      <c r="F287" s="60"/>
    </row>
    <row r="288" spans="1:6" ht="23.25">
      <c r="A288" s="65"/>
      <c r="B288" s="60"/>
      <c r="C288" s="60"/>
      <c r="D288" s="61"/>
      <c r="E288" s="65"/>
      <c r="F288" s="60"/>
    </row>
    <row r="289" spans="1:6" ht="23.25">
      <c r="A289" s="65"/>
      <c r="B289" s="60"/>
      <c r="C289" s="60"/>
      <c r="D289" s="61"/>
      <c r="E289" s="65"/>
      <c r="F289" s="60"/>
    </row>
    <row r="290" spans="1:6" ht="23.25">
      <c r="A290" s="65"/>
      <c r="B290" s="60"/>
      <c r="C290" s="60"/>
      <c r="D290" s="61"/>
      <c r="E290" s="65"/>
      <c r="F290" s="60"/>
    </row>
    <row r="291" spans="1:6" ht="23.25">
      <c r="A291" s="65"/>
      <c r="B291" s="60"/>
      <c r="C291" s="60"/>
      <c r="D291" s="61"/>
      <c r="E291" s="65"/>
      <c r="F291" s="60"/>
    </row>
    <row r="292" spans="1:6" ht="23.25">
      <c r="A292" s="65"/>
      <c r="B292" s="60"/>
      <c r="C292" s="60"/>
      <c r="D292" s="61"/>
      <c r="E292" s="65"/>
      <c r="F292" s="60"/>
    </row>
    <row r="293" spans="1:6" ht="23.25">
      <c r="A293" s="65"/>
      <c r="B293" s="60"/>
      <c r="C293" s="60"/>
      <c r="D293" s="61"/>
      <c r="E293" s="65"/>
      <c r="F293" s="60"/>
    </row>
    <row r="294" spans="1:6" ht="23.25">
      <c r="A294" s="65"/>
      <c r="B294" s="60"/>
      <c r="C294" s="60"/>
      <c r="D294" s="61"/>
      <c r="E294" s="65"/>
      <c r="F294" s="60"/>
    </row>
    <row r="295" spans="1:6" ht="23.25">
      <c r="A295" s="65"/>
      <c r="B295" s="60"/>
      <c r="C295" s="60"/>
      <c r="D295" s="61"/>
      <c r="E295" s="65"/>
      <c r="F295" s="60"/>
    </row>
    <row r="296" spans="1:6" ht="23.25">
      <c r="A296" s="65"/>
      <c r="B296" s="60"/>
      <c r="C296" s="60"/>
      <c r="D296" s="61"/>
      <c r="E296" s="65"/>
      <c r="F296" s="60"/>
    </row>
    <row r="297" spans="1:6" ht="23.25">
      <c r="A297" s="65"/>
      <c r="B297" s="60"/>
      <c r="C297" s="60"/>
      <c r="D297" s="61"/>
      <c r="E297" s="65"/>
      <c r="F297" s="60"/>
    </row>
    <row r="298" spans="1:6" ht="23.25">
      <c r="A298" s="65"/>
      <c r="B298" s="60"/>
      <c r="C298" s="60"/>
      <c r="D298" s="61"/>
      <c r="E298" s="65"/>
      <c r="F298" s="60"/>
    </row>
    <row r="299" spans="1:6" ht="23.25">
      <c r="A299" s="65"/>
      <c r="B299" s="60"/>
      <c r="C299" s="60"/>
      <c r="D299" s="61"/>
      <c r="E299" s="65"/>
      <c r="F299" s="60"/>
    </row>
    <row r="300" spans="1:6" ht="23.25">
      <c r="A300" s="65"/>
      <c r="B300" s="60"/>
      <c r="C300" s="60"/>
      <c r="D300" s="61"/>
      <c r="E300" s="65"/>
      <c r="F300" s="60"/>
    </row>
    <row r="301" spans="1:6" ht="23.25">
      <c r="A301" s="65"/>
      <c r="B301" s="60"/>
      <c r="C301" s="60"/>
      <c r="D301" s="61"/>
      <c r="E301" s="65"/>
      <c r="F301" s="60"/>
    </row>
    <row r="302" spans="1:6" ht="23.25">
      <c r="A302" s="65"/>
      <c r="B302" s="60"/>
      <c r="C302" s="60"/>
      <c r="D302" s="61"/>
      <c r="E302" s="65"/>
      <c r="F302" s="60"/>
    </row>
    <row r="303" spans="1:6" ht="23.25">
      <c r="A303" s="65"/>
      <c r="B303" s="60"/>
      <c r="C303" s="60"/>
      <c r="D303" s="61"/>
      <c r="E303" s="65"/>
      <c r="F303" s="60"/>
    </row>
    <row r="304" spans="1:6" ht="23.25">
      <c r="A304" s="65"/>
      <c r="B304" s="60"/>
      <c r="C304" s="60"/>
      <c r="D304" s="61"/>
      <c r="E304" s="65"/>
      <c r="F304" s="60"/>
    </row>
    <row r="305" spans="1:6" ht="23.25">
      <c r="A305" s="65"/>
      <c r="B305" s="60"/>
      <c r="C305" s="60"/>
      <c r="D305" s="61"/>
      <c r="E305" s="65"/>
      <c r="F305" s="60"/>
    </row>
    <row r="306" spans="1:6" ht="23.25">
      <c r="A306" s="65"/>
      <c r="B306" s="60"/>
      <c r="C306" s="60"/>
      <c r="D306" s="61"/>
      <c r="E306" s="65"/>
      <c r="F306" s="60"/>
    </row>
    <row r="307" spans="1:6" ht="23.25">
      <c r="A307" s="65"/>
      <c r="B307" s="60"/>
      <c r="C307" s="60"/>
      <c r="D307" s="61"/>
      <c r="E307" s="65"/>
      <c r="F307" s="60"/>
    </row>
    <row r="308" spans="1:6" ht="23.25">
      <c r="A308" s="65"/>
      <c r="B308" s="60"/>
      <c r="C308" s="60"/>
      <c r="D308" s="61"/>
      <c r="E308" s="65"/>
      <c r="F308" s="60"/>
    </row>
    <row r="309" spans="1:6" ht="23.25">
      <c r="A309" s="65"/>
      <c r="B309" s="60"/>
      <c r="C309" s="60"/>
      <c r="D309" s="61"/>
      <c r="E309" s="65"/>
      <c r="F309" s="60"/>
    </row>
    <row r="310" spans="1:6" ht="23.25">
      <c r="A310" s="65"/>
      <c r="B310" s="60"/>
      <c r="C310" s="60"/>
      <c r="D310" s="61"/>
      <c r="E310" s="65"/>
      <c r="F310" s="60"/>
    </row>
    <row r="311" spans="1:6" ht="23.25">
      <c r="A311" s="65"/>
      <c r="B311" s="60"/>
      <c r="C311" s="60"/>
      <c r="D311" s="61"/>
      <c r="E311" s="65"/>
      <c r="F311" s="60"/>
    </row>
    <row r="312" spans="1:6" ht="23.25">
      <c r="A312" s="65"/>
      <c r="B312" s="60"/>
      <c r="C312" s="60"/>
      <c r="D312" s="61"/>
      <c r="E312" s="65"/>
      <c r="F312" s="60"/>
    </row>
    <row r="313" spans="1:6" ht="23.25">
      <c r="A313" s="65"/>
      <c r="B313" s="60"/>
      <c r="C313" s="60"/>
      <c r="D313" s="61"/>
      <c r="E313" s="65"/>
      <c r="F313" s="60"/>
    </row>
    <row r="314" spans="1:6" ht="23.25">
      <c r="A314" s="65"/>
      <c r="B314" s="60"/>
      <c r="C314" s="60"/>
      <c r="D314" s="61"/>
      <c r="E314" s="65"/>
      <c r="F314" s="60"/>
    </row>
    <row r="316" spans="1:6" ht="26.25">
      <c r="A316" s="217" t="s">
        <v>1015</v>
      </c>
      <c r="B316" s="217"/>
      <c r="C316" s="217"/>
      <c r="D316" s="217"/>
      <c r="E316" s="217"/>
      <c r="F316" s="217"/>
    </row>
    <row r="317" spans="1:6" ht="23.25">
      <c r="A317" s="55" t="s">
        <v>767</v>
      </c>
      <c r="B317" s="55" t="s">
        <v>768</v>
      </c>
      <c r="C317" s="55" t="s">
        <v>769</v>
      </c>
      <c r="D317" s="55" t="s">
        <v>770</v>
      </c>
      <c r="E317" s="55" t="s">
        <v>771</v>
      </c>
      <c r="F317" s="55" t="s">
        <v>772</v>
      </c>
    </row>
    <row r="318" spans="1:6" ht="23.25">
      <c r="A318" s="55">
        <v>1</v>
      </c>
      <c r="B318" s="56" t="s">
        <v>1016</v>
      </c>
      <c r="C318" s="56" t="s">
        <v>1017</v>
      </c>
      <c r="D318" s="57" t="s">
        <v>1018</v>
      </c>
      <c r="E318" s="55" t="s">
        <v>775</v>
      </c>
      <c r="F318" s="56" t="s">
        <v>1019</v>
      </c>
    </row>
    <row r="319" spans="1:6" ht="23.25">
      <c r="A319" s="55"/>
      <c r="B319" s="56"/>
      <c r="C319" s="56" t="s">
        <v>1020</v>
      </c>
      <c r="D319" s="57"/>
      <c r="E319" s="55"/>
      <c r="F319" s="56"/>
    </row>
    <row r="320" spans="1:6" ht="23.25">
      <c r="A320" s="55">
        <v>2</v>
      </c>
      <c r="B320" s="56" t="s">
        <v>1021</v>
      </c>
      <c r="C320" s="56" t="s">
        <v>1022</v>
      </c>
      <c r="D320" s="57">
        <v>23900</v>
      </c>
      <c r="E320" s="55" t="s">
        <v>775</v>
      </c>
      <c r="F320" s="56"/>
    </row>
    <row r="321" spans="1:6" ht="23.25">
      <c r="A321" s="55"/>
      <c r="B321" s="56"/>
      <c r="C321" s="56" t="s">
        <v>1023</v>
      </c>
      <c r="D321" s="57"/>
      <c r="E321" s="55"/>
      <c r="F321" s="56"/>
    </row>
    <row r="322" spans="1:6" ht="23.25">
      <c r="A322" s="55">
        <v>3</v>
      </c>
      <c r="B322" s="56" t="s">
        <v>1024</v>
      </c>
      <c r="C322" s="56" t="s">
        <v>0</v>
      </c>
      <c r="D322" s="57">
        <v>77200</v>
      </c>
      <c r="E322" s="55" t="s">
        <v>1</v>
      </c>
      <c r="F322" s="56"/>
    </row>
    <row r="323" spans="1:6" ht="23.25">
      <c r="A323" s="55"/>
      <c r="B323" s="56"/>
      <c r="C323" s="56" t="s">
        <v>2</v>
      </c>
      <c r="D323" s="57"/>
      <c r="E323" s="55" t="s">
        <v>3</v>
      </c>
      <c r="F323" s="56"/>
    </row>
    <row r="324" spans="1:6" ht="23.25">
      <c r="A324" s="55"/>
      <c r="B324" s="56"/>
      <c r="C324" s="56" t="s">
        <v>4</v>
      </c>
      <c r="D324" s="57"/>
      <c r="E324" s="55"/>
      <c r="F324" s="56"/>
    </row>
    <row r="325" spans="1:6" ht="23.25">
      <c r="A325" s="55"/>
      <c r="B325" s="56"/>
      <c r="C325" s="56" t="s">
        <v>5</v>
      </c>
      <c r="D325" s="57"/>
      <c r="E325" s="55"/>
      <c r="F325" s="56"/>
    </row>
    <row r="326" spans="1:6" ht="23.25">
      <c r="A326" s="55"/>
      <c r="B326" s="56"/>
      <c r="C326" s="56" t="s">
        <v>6</v>
      </c>
      <c r="D326" s="57"/>
      <c r="E326" s="55"/>
      <c r="F326" s="56"/>
    </row>
    <row r="327" spans="1:6" ht="23.25">
      <c r="A327" s="55"/>
      <c r="B327" s="56"/>
      <c r="C327" s="56" t="s">
        <v>7</v>
      </c>
      <c r="D327" s="57"/>
      <c r="E327" s="55"/>
      <c r="F327" s="56"/>
    </row>
    <row r="328" spans="1:6" ht="23.25">
      <c r="A328" s="55"/>
      <c r="B328" s="56"/>
      <c r="C328" s="56" t="s">
        <v>8</v>
      </c>
      <c r="D328" s="57"/>
      <c r="E328" s="55"/>
      <c r="F328" s="56"/>
    </row>
    <row r="329" spans="1:6" ht="23.25">
      <c r="A329" s="55"/>
      <c r="B329" s="56"/>
      <c r="C329" s="56" t="s">
        <v>9</v>
      </c>
      <c r="D329" s="57"/>
      <c r="E329" s="55"/>
      <c r="F329" s="56"/>
    </row>
    <row r="330" spans="1:6" ht="23.25">
      <c r="A330" s="55"/>
      <c r="B330" s="56"/>
      <c r="C330" s="56" t="s">
        <v>10</v>
      </c>
      <c r="D330" s="57"/>
      <c r="E330" s="55"/>
      <c r="F330" s="56"/>
    </row>
    <row r="331" spans="1:6" ht="23.25">
      <c r="A331" s="55"/>
      <c r="B331" s="56"/>
      <c r="C331" s="56" t="s">
        <v>11</v>
      </c>
      <c r="D331" s="57"/>
      <c r="E331" s="55"/>
      <c r="F331" s="56"/>
    </row>
    <row r="332" spans="1:6" ht="23.25">
      <c r="A332" s="55"/>
      <c r="B332" s="56"/>
      <c r="C332" s="56" t="s">
        <v>12</v>
      </c>
      <c r="D332" s="57"/>
      <c r="E332" s="55"/>
      <c r="F332" s="56"/>
    </row>
    <row r="333" spans="1:6" ht="23.25">
      <c r="A333" s="55"/>
      <c r="B333" s="56"/>
      <c r="C333" s="56" t="s">
        <v>13</v>
      </c>
      <c r="D333" s="57"/>
      <c r="E333" s="55"/>
      <c r="F333" s="56"/>
    </row>
    <row r="334" spans="1:6" ht="23.25">
      <c r="A334" s="55"/>
      <c r="B334" s="56"/>
      <c r="C334" s="56" t="s">
        <v>14</v>
      </c>
      <c r="D334" s="57"/>
      <c r="E334" s="55"/>
      <c r="F334" s="56"/>
    </row>
    <row r="335" spans="1:6" ht="23.25">
      <c r="A335" s="55"/>
      <c r="B335" s="56"/>
      <c r="C335" s="56" t="s">
        <v>15</v>
      </c>
      <c r="D335" s="57"/>
      <c r="E335" s="55"/>
      <c r="F335" s="56"/>
    </row>
    <row r="336" spans="1:6" ht="23.25">
      <c r="A336" s="55"/>
      <c r="B336" s="56"/>
      <c r="C336" s="56" t="s">
        <v>16</v>
      </c>
      <c r="D336" s="57"/>
      <c r="E336" s="55"/>
      <c r="F336" s="56"/>
    </row>
    <row r="337" spans="1:6" ht="23.25">
      <c r="A337" s="55"/>
      <c r="B337" s="56"/>
      <c r="C337" s="56"/>
      <c r="D337" s="57"/>
      <c r="E337" s="55"/>
      <c r="F337" s="56"/>
    </row>
    <row r="338" spans="1:6" ht="23.25">
      <c r="A338" s="55"/>
      <c r="B338" s="56"/>
      <c r="C338" s="56" t="s">
        <v>0</v>
      </c>
      <c r="D338" s="57"/>
      <c r="E338" s="55"/>
      <c r="F338" s="56"/>
    </row>
    <row r="339" spans="1:6" ht="23.25">
      <c r="A339" s="55"/>
      <c r="B339" s="56"/>
      <c r="C339" s="56" t="s">
        <v>2</v>
      </c>
      <c r="D339" s="57"/>
      <c r="E339" s="55"/>
      <c r="F339" s="56"/>
    </row>
    <row r="340" spans="1:6" ht="23.25">
      <c r="A340" s="55"/>
      <c r="B340" s="56"/>
      <c r="C340" s="56" t="s">
        <v>4</v>
      </c>
      <c r="D340" s="57"/>
      <c r="E340" s="55"/>
      <c r="F340" s="56"/>
    </row>
    <row r="341" spans="1:6" ht="23.25">
      <c r="A341" s="55"/>
      <c r="B341" s="56"/>
      <c r="C341" s="56" t="s">
        <v>5</v>
      </c>
      <c r="D341" s="57"/>
      <c r="E341" s="55"/>
      <c r="F341" s="56"/>
    </row>
    <row r="342" spans="1:6" ht="23.25">
      <c r="A342" s="55"/>
      <c r="B342" s="56"/>
      <c r="C342" s="56" t="s">
        <v>17</v>
      </c>
      <c r="D342" s="57"/>
      <c r="E342" s="55"/>
      <c r="F342" s="56"/>
    </row>
    <row r="343" spans="1:6" ht="23.25">
      <c r="A343" s="55"/>
      <c r="B343" s="56"/>
      <c r="C343" s="56" t="s">
        <v>7</v>
      </c>
      <c r="D343" s="57"/>
      <c r="E343" s="55"/>
      <c r="F343" s="56"/>
    </row>
    <row r="344" spans="1:6" ht="23.25">
      <c r="A344" s="55"/>
      <c r="B344" s="56"/>
      <c r="C344" s="56" t="s">
        <v>8</v>
      </c>
      <c r="D344" s="57"/>
      <c r="E344" s="55"/>
      <c r="F344" s="56"/>
    </row>
    <row r="345" spans="1:6" ht="23.25">
      <c r="A345" s="55"/>
      <c r="B345" s="56"/>
      <c r="C345" s="56"/>
      <c r="D345" s="57"/>
      <c r="E345" s="55"/>
      <c r="F345" s="56"/>
    </row>
    <row r="346" spans="1:6" ht="23.25">
      <c r="A346" s="55"/>
      <c r="B346" s="56"/>
      <c r="C346" s="56"/>
      <c r="D346" s="57"/>
      <c r="E346" s="55"/>
      <c r="F346" s="56"/>
    </row>
    <row r="347" spans="1:6" ht="23.25">
      <c r="A347" s="55"/>
      <c r="B347" s="56"/>
      <c r="C347" s="56"/>
      <c r="D347" s="57"/>
      <c r="E347" s="55"/>
      <c r="F347" s="56"/>
    </row>
    <row r="348" spans="1:6" ht="23.25">
      <c r="A348" s="65"/>
      <c r="B348" s="60"/>
      <c r="C348" s="60"/>
      <c r="D348" s="61"/>
      <c r="E348" s="65"/>
      <c r="F348" s="60"/>
    </row>
    <row r="349" spans="1:6" ht="23.25">
      <c r="A349" s="65"/>
      <c r="B349" s="60"/>
      <c r="C349" s="60"/>
      <c r="D349" s="61"/>
      <c r="E349" s="65"/>
      <c r="F349" s="60"/>
    </row>
    <row r="350" spans="1:6" ht="23.25">
      <c r="A350" s="65"/>
      <c r="B350" s="60"/>
      <c r="C350" s="60"/>
      <c r="D350" s="61"/>
      <c r="E350" s="65"/>
      <c r="F350" s="60"/>
    </row>
    <row r="351" spans="1:6" ht="26.25">
      <c r="A351" s="217" t="s">
        <v>1015</v>
      </c>
      <c r="B351" s="217"/>
      <c r="C351" s="217"/>
      <c r="D351" s="217"/>
      <c r="E351" s="217"/>
      <c r="F351" s="217"/>
    </row>
    <row r="352" spans="1:6" ht="23.25">
      <c r="A352" s="55" t="s">
        <v>767</v>
      </c>
      <c r="B352" s="55" t="s">
        <v>768</v>
      </c>
      <c r="C352" s="55" t="s">
        <v>769</v>
      </c>
      <c r="D352" s="55" t="s">
        <v>770</v>
      </c>
      <c r="E352" s="55" t="s">
        <v>771</v>
      </c>
      <c r="F352" s="55" t="s">
        <v>772</v>
      </c>
    </row>
    <row r="353" spans="1:6" ht="23.25">
      <c r="A353" s="55">
        <v>3</v>
      </c>
      <c r="B353" s="56" t="s">
        <v>18</v>
      </c>
      <c r="C353" s="56" t="s">
        <v>9</v>
      </c>
      <c r="D353" s="57">
        <v>19300</v>
      </c>
      <c r="E353" s="55" t="s">
        <v>1</v>
      </c>
      <c r="F353" s="56"/>
    </row>
    <row r="354" spans="1:6" ht="23.25">
      <c r="A354" s="55"/>
      <c r="B354" s="56"/>
      <c r="C354" s="56" t="s">
        <v>10</v>
      </c>
      <c r="D354" s="57"/>
      <c r="E354" s="55" t="s">
        <v>3</v>
      </c>
      <c r="F354" s="56"/>
    </row>
    <row r="355" spans="1:6" ht="23.25">
      <c r="A355" s="55"/>
      <c r="B355" s="56"/>
      <c r="C355" s="56" t="s">
        <v>11</v>
      </c>
      <c r="D355" s="57"/>
      <c r="E355" s="55"/>
      <c r="F355" s="56"/>
    </row>
    <row r="356" spans="1:6" ht="23.25">
      <c r="A356" s="55"/>
      <c r="B356" s="56"/>
      <c r="C356" s="56" t="s">
        <v>12</v>
      </c>
      <c r="D356" s="57"/>
      <c r="E356" s="55"/>
      <c r="F356" s="56"/>
    </row>
    <row r="357" spans="1:6" ht="23.25">
      <c r="A357" s="55"/>
      <c r="B357" s="56"/>
      <c r="C357" s="56" t="s">
        <v>13</v>
      </c>
      <c r="D357" s="57"/>
      <c r="E357" s="55"/>
      <c r="F357" s="56"/>
    </row>
    <row r="358" spans="1:6" ht="23.25">
      <c r="A358" s="55"/>
      <c r="B358" s="56"/>
      <c r="C358" s="56" t="s">
        <v>14</v>
      </c>
      <c r="D358" s="57"/>
      <c r="E358" s="55"/>
      <c r="F358" s="56"/>
    </row>
    <row r="359" spans="1:6" ht="23.25">
      <c r="A359" s="55"/>
      <c r="B359" s="56"/>
      <c r="C359" s="56" t="s">
        <v>15</v>
      </c>
      <c r="D359" s="57"/>
      <c r="E359" s="55"/>
      <c r="F359" s="56"/>
    </row>
    <row r="360" spans="1:6" ht="23.25">
      <c r="A360" s="55"/>
      <c r="B360" s="56"/>
      <c r="C360" s="56" t="s">
        <v>16</v>
      </c>
      <c r="D360" s="57"/>
      <c r="E360" s="55"/>
      <c r="F360" s="56"/>
    </row>
    <row r="361" spans="1:6" ht="24" thickBot="1">
      <c r="A361" s="62" t="s">
        <v>19</v>
      </c>
      <c r="B361" s="60"/>
      <c r="C361" s="60"/>
      <c r="D361" s="59">
        <v>120400</v>
      </c>
      <c r="E361" s="65"/>
      <c r="F361" s="60"/>
    </row>
    <row r="362" spans="1:6" ht="24" thickTop="1">
      <c r="A362" s="65"/>
      <c r="B362" s="60"/>
      <c r="C362" s="60"/>
      <c r="D362" s="61"/>
      <c r="E362" s="65"/>
      <c r="F362" s="60"/>
    </row>
    <row r="363" spans="1:6" ht="23.25">
      <c r="A363" s="65"/>
      <c r="B363" s="60"/>
      <c r="C363" s="60"/>
      <c r="D363" s="61"/>
      <c r="E363" s="65"/>
      <c r="F363" s="60"/>
    </row>
    <row r="364" spans="1:6" ht="23.25">
      <c r="A364" s="65"/>
      <c r="B364" s="60"/>
      <c r="C364" s="60"/>
      <c r="D364" s="61"/>
      <c r="E364" s="65"/>
      <c r="F364" s="60"/>
    </row>
    <row r="365" spans="1:6" ht="23.25">
      <c r="A365" s="65"/>
      <c r="B365" s="60"/>
      <c r="C365" s="60"/>
      <c r="D365" s="61"/>
      <c r="E365" s="65"/>
      <c r="F365" s="60"/>
    </row>
    <row r="366" spans="1:6" ht="23.25">
      <c r="A366" s="65"/>
      <c r="B366" s="60"/>
      <c r="C366" s="60"/>
      <c r="D366" s="61"/>
      <c r="E366" s="65"/>
      <c r="F366" s="60"/>
    </row>
    <row r="367" spans="1:6" ht="23.25">
      <c r="A367" s="65"/>
      <c r="B367" s="60"/>
      <c r="C367" s="60"/>
      <c r="D367" s="61"/>
      <c r="E367" s="65"/>
      <c r="F367" s="60"/>
    </row>
    <row r="368" spans="1:6" ht="23.25">
      <c r="A368" s="65"/>
      <c r="B368" s="60"/>
      <c r="C368" s="60"/>
      <c r="D368" s="61"/>
      <c r="E368" s="65"/>
      <c r="F368" s="60"/>
    </row>
    <row r="369" spans="1:6" ht="23.25">
      <c r="A369" s="65"/>
      <c r="B369" s="60"/>
      <c r="C369" s="60"/>
      <c r="D369" s="61"/>
      <c r="E369" s="65"/>
      <c r="F369" s="60"/>
    </row>
    <row r="370" spans="1:6" ht="23.25">
      <c r="A370" s="65"/>
      <c r="B370" s="60"/>
      <c r="C370" s="60"/>
      <c r="D370" s="61"/>
      <c r="E370" s="65"/>
      <c r="F370" s="60"/>
    </row>
    <row r="371" spans="1:6" ht="23.25">
      <c r="A371" s="65"/>
      <c r="B371" s="60"/>
      <c r="C371" s="60"/>
      <c r="D371" s="61"/>
      <c r="E371" s="65"/>
      <c r="F371" s="60"/>
    </row>
    <row r="372" spans="1:6" ht="23.25">
      <c r="A372" s="65"/>
      <c r="B372" s="60"/>
      <c r="C372" s="60"/>
      <c r="D372" s="61"/>
      <c r="E372" s="65"/>
      <c r="F372" s="60"/>
    </row>
    <row r="373" spans="1:6" ht="23.25">
      <c r="A373" s="65"/>
      <c r="B373" s="60"/>
      <c r="C373" s="60"/>
      <c r="D373" s="61"/>
      <c r="E373" s="65"/>
      <c r="F373" s="60"/>
    </row>
    <row r="374" spans="1:6" ht="23.25">
      <c r="A374" s="65"/>
      <c r="B374" s="60"/>
      <c r="C374" s="60"/>
      <c r="D374" s="61"/>
      <c r="E374" s="65"/>
      <c r="F374" s="60"/>
    </row>
    <row r="375" spans="1:6" ht="23.25">
      <c r="A375" s="65"/>
      <c r="B375" s="60"/>
      <c r="C375" s="60"/>
      <c r="D375" s="61"/>
      <c r="E375" s="65"/>
      <c r="F375" s="60"/>
    </row>
    <row r="376" spans="1:6" ht="23.25">
      <c r="A376" s="65"/>
      <c r="B376" s="60"/>
      <c r="C376" s="60"/>
      <c r="D376" s="61"/>
      <c r="E376" s="65"/>
      <c r="F376" s="60"/>
    </row>
    <row r="377" spans="1:6" ht="23.25">
      <c r="A377" s="65"/>
      <c r="B377" s="60"/>
      <c r="C377" s="60"/>
      <c r="D377" s="61"/>
      <c r="E377" s="65"/>
      <c r="F377" s="60"/>
    </row>
    <row r="378" spans="1:6" ht="23.25">
      <c r="A378" s="65"/>
      <c r="B378" s="60"/>
      <c r="C378" s="60"/>
      <c r="D378" s="61"/>
      <c r="E378" s="65"/>
      <c r="F378" s="60"/>
    </row>
    <row r="379" spans="1:6" ht="23.25">
      <c r="A379" s="65"/>
      <c r="B379" s="60"/>
      <c r="C379" s="60"/>
      <c r="D379" s="61"/>
      <c r="E379" s="65"/>
      <c r="F379" s="60"/>
    </row>
    <row r="380" spans="1:6" ht="23.25">
      <c r="A380" s="65"/>
      <c r="B380" s="60"/>
      <c r="C380" s="60"/>
      <c r="D380" s="61"/>
      <c r="E380" s="65"/>
      <c r="F380" s="60"/>
    </row>
    <row r="381" spans="1:6" ht="23.25">
      <c r="A381" s="65"/>
      <c r="B381" s="60"/>
      <c r="C381" s="60"/>
      <c r="D381" s="61"/>
      <c r="E381" s="65"/>
      <c r="F381" s="60"/>
    </row>
    <row r="382" spans="1:6" ht="23.25">
      <c r="A382" s="65"/>
      <c r="B382" s="60"/>
      <c r="C382" s="60"/>
      <c r="D382" s="61"/>
      <c r="E382" s="65"/>
      <c r="F382" s="60"/>
    </row>
    <row r="383" spans="1:6" ht="23.25">
      <c r="A383" s="65"/>
      <c r="B383" s="60"/>
      <c r="C383" s="60"/>
      <c r="D383" s="61"/>
      <c r="E383" s="65"/>
      <c r="F383" s="60"/>
    </row>
    <row r="384" spans="1:6" ht="23.25">
      <c r="A384" s="65"/>
      <c r="B384" s="60"/>
      <c r="C384" s="60"/>
      <c r="D384" s="61"/>
      <c r="E384" s="65"/>
      <c r="F384" s="60"/>
    </row>
    <row r="386" spans="1:6" ht="26.25">
      <c r="A386" s="217" t="s">
        <v>25</v>
      </c>
      <c r="B386" s="217"/>
      <c r="C386" s="217"/>
      <c r="D386" s="217"/>
      <c r="E386" s="217"/>
      <c r="F386" s="217"/>
    </row>
    <row r="387" spans="1:6" ht="23.25">
      <c r="A387" s="55" t="s">
        <v>767</v>
      </c>
      <c r="B387" s="55" t="s">
        <v>768</v>
      </c>
      <c r="C387" s="55" t="s">
        <v>769</v>
      </c>
      <c r="D387" s="55" t="s">
        <v>770</v>
      </c>
      <c r="E387" s="55" t="s">
        <v>771</v>
      </c>
      <c r="F387" s="55" t="s">
        <v>772</v>
      </c>
    </row>
    <row r="388" spans="1:6" ht="23.25">
      <c r="A388" s="55">
        <v>1</v>
      </c>
      <c r="B388" s="56" t="s">
        <v>459</v>
      </c>
      <c r="C388" s="56" t="s">
        <v>26</v>
      </c>
      <c r="D388" s="57">
        <v>3200</v>
      </c>
      <c r="E388" s="55" t="s">
        <v>775</v>
      </c>
      <c r="F388" s="56"/>
    </row>
    <row r="389" spans="1:6" ht="23.25">
      <c r="A389" s="55"/>
      <c r="B389" s="56"/>
      <c r="C389" s="56" t="s">
        <v>27</v>
      </c>
      <c r="D389" s="57"/>
      <c r="E389" s="55"/>
      <c r="F389" s="56"/>
    </row>
    <row r="390" spans="1:6" ht="23.25">
      <c r="A390" s="55">
        <v>2</v>
      </c>
      <c r="B390" s="56" t="s">
        <v>460</v>
      </c>
      <c r="C390" s="56" t="s">
        <v>30</v>
      </c>
      <c r="D390" s="57">
        <v>7500</v>
      </c>
      <c r="E390" s="55" t="s">
        <v>775</v>
      </c>
      <c r="F390" s="56"/>
    </row>
    <row r="391" spans="1:6" ht="23.25">
      <c r="A391" s="55"/>
      <c r="B391" s="56"/>
      <c r="C391" s="56" t="s">
        <v>31</v>
      </c>
      <c r="D391" s="57"/>
      <c r="E391" s="55"/>
      <c r="F391" s="56"/>
    </row>
    <row r="392" spans="1:6" ht="23.25">
      <c r="A392" s="55"/>
      <c r="B392" s="56"/>
      <c r="C392" s="56" t="s">
        <v>32</v>
      </c>
      <c r="D392" s="57"/>
      <c r="E392" s="55"/>
      <c r="F392" s="56"/>
    </row>
    <row r="393" spans="1:6" ht="23.25">
      <c r="A393" s="55"/>
      <c r="B393" s="56"/>
      <c r="C393" s="56" t="s">
        <v>33</v>
      </c>
      <c r="D393" s="57"/>
      <c r="E393" s="55"/>
      <c r="F393" s="56"/>
    </row>
    <row r="394" spans="1:6" ht="23.25">
      <c r="A394" s="55">
        <v>3</v>
      </c>
      <c r="B394" s="56" t="s">
        <v>461</v>
      </c>
      <c r="C394" s="56" t="s">
        <v>34</v>
      </c>
      <c r="D394" s="57">
        <v>1200</v>
      </c>
      <c r="E394" s="55" t="s">
        <v>775</v>
      </c>
      <c r="F394" s="56"/>
    </row>
    <row r="395" spans="1:6" ht="23.25">
      <c r="A395" s="55"/>
      <c r="B395" s="56"/>
      <c r="C395" s="56" t="s">
        <v>35</v>
      </c>
      <c r="D395" s="57"/>
      <c r="E395" s="55"/>
      <c r="F395" s="56"/>
    </row>
    <row r="396" spans="1:6" ht="23.25">
      <c r="A396" s="55">
        <v>4</v>
      </c>
      <c r="B396" s="56" t="s">
        <v>462</v>
      </c>
      <c r="C396" s="56" t="s">
        <v>36</v>
      </c>
      <c r="D396" s="57">
        <v>3200</v>
      </c>
      <c r="E396" s="55" t="s">
        <v>775</v>
      </c>
      <c r="F396" s="56"/>
    </row>
    <row r="397" spans="1:6" ht="23.25">
      <c r="A397" s="55"/>
      <c r="B397" s="56"/>
      <c r="C397" s="56" t="s">
        <v>37</v>
      </c>
      <c r="D397" s="57"/>
      <c r="E397" s="55"/>
      <c r="F397" s="56"/>
    </row>
    <row r="398" spans="1:6" ht="23.25">
      <c r="A398" s="55">
        <v>5</v>
      </c>
      <c r="B398" s="56" t="s">
        <v>463</v>
      </c>
      <c r="C398" s="56" t="s">
        <v>39</v>
      </c>
      <c r="D398" s="57">
        <v>11000</v>
      </c>
      <c r="E398" s="55" t="s">
        <v>775</v>
      </c>
      <c r="F398" s="56"/>
    </row>
    <row r="399" spans="1:6" ht="23.25">
      <c r="A399" s="55"/>
      <c r="B399" s="56"/>
      <c r="C399" s="56" t="s">
        <v>40</v>
      </c>
      <c r="D399" s="57"/>
      <c r="E399" s="55"/>
      <c r="F399" s="56"/>
    </row>
    <row r="400" spans="1:6" ht="23.25">
      <c r="A400" s="55"/>
      <c r="B400" s="56" t="s">
        <v>464</v>
      </c>
      <c r="C400" s="56" t="s">
        <v>39</v>
      </c>
      <c r="D400" s="57">
        <v>11700</v>
      </c>
      <c r="E400" s="55" t="s">
        <v>775</v>
      </c>
      <c r="F400" s="56"/>
    </row>
    <row r="401" spans="1:6" ht="23.25">
      <c r="A401" s="55"/>
      <c r="B401" s="56"/>
      <c r="C401" s="56" t="s">
        <v>41</v>
      </c>
      <c r="D401" s="57"/>
      <c r="E401" s="55"/>
      <c r="F401" s="56"/>
    </row>
    <row r="402" spans="1:6" ht="23.25">
      <c r="A402" s="55">
        <v>6</v>
      </c>
      <c r="B402" s="56" t="s">
        <v>465</v>
      </c>
      <c r="C402" s="68" t="s">
        <v>42</v>
      </c>
      <c r="D402" s="57">
        <v>303825</v>
      </c>
      <c r="E402" s="55" t="s">
        <v>775</v>
      </c>
      <c r="F402" s="56"/>
    </row>
    <row r="403" spans="1:6" ht="23.25">
      <c r="A403" s="55"/>
      <c r="B403" s="56"/>
      <c r="C403" s="68" t="s">
        <v>43</v>
      </c>
      <c r="D403" s="57"/>
      <c r="E403" s="55"/>
      <c r="F403" s="56"/>
    </row>
    <row r="404" spans="1:6" ht="23.25">
      <c r="A404" s="55"/>
      <c r="B404" s="56"/>
      <c r="C404" s="68" t="s">
        <v>48</v>
      </c>
      <c r="D404" s="57"/>
      <c r="E404" s="55"/>
      <c r="F404" s="56"/>
    </row>
    <row r="405" spans="1:6" ht="23.25">
      <c r="A405" s="55"/>
      <c r="B405" s="56"/>
      <c r="C405" s="69" t="s">
        <v>45</v>
      </c>
      <c r="D405" s="57"/>
      <c r="E405" s="55"/>
      <c r="F405" s="56"/>
    </row>
    <row r="406" spans="1:6" ht="23.25">
      <c r="A406" s="55"/>
      <c r="B406" s="56"/>
      <c r="C406" s="68" t="s">
        <v>49</v>
      </c>
      <c r="D406" s="57"/>
      <c r="E406" s="55"/>
      <c r="F406" s="56"/>
    </row>
    <row r="407" spans="1:6" ht="23.25">
      <c r="A407" s="55"/>
      <c r="B407" s="56"/>
      <c r="C407" s="68" t="s">
        <v>46</v>
      </c>
      <c r="D407" s="57"/>
      <c r="E407" s="55"/>
      <c r="F407" s="56"/>
    </row>
    <row r="408" spans="1:6" ht="23.25">
      <c r="A408" s="55"/>
      <c r="B408" s="56"/>
      <c r="C408" s="68" t="s">
        <v>47</v>
      </c>
      <c r="D408" s="57"/>
      <c r="E408" s="55"/>
      <c r="F408" s="56"/>
    </row>
    <row r="409" spans="1:6" ht="23.25">
      <c r="A409" s="55"/>
      <c r="B409" s="56"/>
      <c r="C409" s="68" t="s">
        <v>44</v>
      </c>
      <c r="D409" s="57"/>
      <c r="E409" s="55"/>
      <c r="F409" s="56"/>
    </row>
    <row r="410" spans="1:6" ht="23.25">
      <c r="A410" s="55"/>
      <c r="B410" s="56"/>
      <c r="C410" s="68" t="s">
        <v>50</v>
      </c>
      <c r="D410" s="57"/>
      <c r="E410" s="55"/>
      <c r="F410" s="56"/>
    </row>
    <row r="411" spans="1:6" ht="23.25">
      <c r="A411" s="55"/>
      <c r="B411" s="56"/>
      <c r="C411" s="68" t="s">
        <v>51</v>
      </c>
      <c r="D411" s="57"/>
      <c r="E411" s="55"/>
      <c r="F411" s="56"/>
    </row>
    <row r="412" spans="1:6" ht="23.25">
      <c r="A412" s="55">
        <v>7</v>
      </c>
      <c r="B412" s="56" t="s">
        <v>466</v>
      </c>
      <c r="C412" s="68" t="s">
        <v>52</v>
      </c>
      <c r="D412" s="57">
        <v>33491</v>
      </c>
      <c r="E412" s="55" t="s">
        <v>775</v>
      </c>
      <c r="F412" s="56"/>
    </row>
    <row r="413" spans="1:6" ht="23.25">
      <c r="A413" s="55"/>
      <c r="B413" s="56"/>
      <c r="C413" s="56" t="s">
        <v>53</v>
      </c>
      <c r="D413" s="57"/>
      <c r="E413" s="55"/>
      <c r="F413" s="56"/>
    </row>
    <row r="414" spans="1:6" ht="23.25">
      <c r="A414" s="55"/>
      <c r="B414" s="56"/>
      <c r="C414" s="56" t="s">
        <v>54</v>
      </c>
      <c r="D414" s="57"/>
      <c r="E414" s="55"/>
      <c r="F414" s="56"/>
    </row>
    <row r="415" spans="1:6" ht="23.25">
      <c r="A415" s="55"/>
      <c r="B415" s="56"/>
      <c r="C415" s="56" t="s">
        <v>55</v>
      </c>
      <c r="D415" s="57"/>
      <c r="E415" s="55"/>
      <c r="F415" s="56"/>
    </row>
    <row r="416" spans="1:6" ht="23.25">
      <c r="A416" s="55"/>
      <c r="B416" s="56"/>
      <c r="C416" s="56" t="s">
        <v>56</v>
      </c>
      <c r="D416" s="57"/>
      <c r="E416" s="55"/>
      <c r="F416" s="56"/>
    </row>
    <row r="417" spans="1:6" ht="23.25">
      <c r="A417" s="55"/>
      <c r="B417" s="56"/>
      <c r="C417" s="56" t="s">
        <v>57</v>
      </c>
      <c r="D417" s="57"/>
      <c r="E417" s="55"/>
      <c r="F417" s="56"/>
    </row>
    <row r="418" spans="1:6" ht="23.25">
      <c r="A418" s="55"/>
      <c r="B418" s="56"/>
      <c r="C418" s="56"/>
      <c r="D418" s="57"/>
      <c r="E418" s="55"/>
      <c r="F418" s="56"/>
    </row>
    <row r="419" spans="1:6" ht="23.25">
      <c r="A419" s="55"/>
      <c r="B419" s="56"/>
      <c r="C419" s="56"/>
      <c r="D419" s="57"/>
      <c r="E419" s="55"/>
      <c r="F419" s="56"/>
    </row>
    <row r="420" spans="1:6" ht="23.25">
      <c r="A420" s="55"/>
      <c r="B420" s="56"/>
      <c r="C420" s="56"/>
      <c r="D420" s="57"/>
      <c r="E420" s="55"/>
      <c r="F420" s="56"/>
    </row>
    <row r="421" spans="1:6" ht="26.25">
      <c r="A421" s="217" t="s">
        <v>25</v>
      </c>
      <c r="B421" s="217"/>
      <c r="C421" s="217"/>
      <c r="D421" s="217"/>
      <c r="E421" s="217"/>
      <c r="F421" s="217"/>
    </row>
    <row r="422" spans="1:6" ht="23.25">
      <c r="A422" s="79" t="s">
        <v>767</v>
      </c>
      <c r="B422" s="79" t="s">
        <v>768</v>
      </c>
      <c r="C422" s="79" t="s">
        <v>769</v>
      </c>
      <c r="D422" s="79" t="s">
        <v>770</v>
      </c>
      <c r="E422" s="79" t="s">
        <v>771</v>
      </c>
      <c r="F422" s="79" t="s">
        <v>772</v>
      </c>
    </row>
    <row r="423" spans="1:6" ht="23.25">
      <c r="A423" s="55">
        <v>8</v>
      </c>
      <c r="B423" s="56" t="s">
        <v>467</v>
      </c>
      <c r="C423" s="56" t="s">
        <v>58</v>
      </c>
      <c r="D423" s="57">
        <v>3400</v>
      </c>
      <c r="E423" s="55" t="s">
        <v>775</v>
      </c>
      <c r="F423" s="56"/>
    </row>
    <row r="424" spans="1:6" ht="23.25">
      <c r="A424" s="55"/>
      <c r="B424" s="56"/>
      <c r="C424" s="56" t="s">
        <v>59</v>
      </c>
      <c r="D424" s="57"/>
      <c r="E424" s="55"/>
      <c r="F424" s="56"/>
    </row>
    <row r="425" spans="1:6" ht="23.25">
      <c r="A425" s="55">
        <v>9</v>
      </c>
      <c r="B425" s="56" t="s">
        <v>468</v>
      </c>
      <c r="C425" s="56" t="s">
        <v>60</v>
      </c>
      <c r="D425" s="70">
        <v>21132.5</v>
      </c>
      <c r="E425" s="55" t="s">
        <v>775</v>
      </c>
      <c r="F425" s="56"/>
    </row>
    <row r="426" spans="1:6" ht="23.25">
      <c r="A426" s="55"/>
      <c r="B426" s="56"/>
      <c r="C426" s="56" t="s">
        <v>61</v>
      </c>
      <c r="D426" s="57"/>
      <c r="E426" s="55"/>
      <c r="F426" s="56"/>
    </row>
    <row r="427" spans="1:6" ht="23.25">
      <c r="A427" s="55"/>
      <c r="B427" s="56"/>
      <c r="C427" s="56" t="s">
        <v>62</v>
      </c>
      <c r="D427" s="57"/>
      <c r="E427" s="55"/>
      <c r="F427" s="56"/>
    </row>
    <row r="428" spans="1:6" ht="23.25">
      <c r="A428" s="55"/>
      <c r="B428" s="56"/>
      <c r="C428" s="56" t="s">
        <v>63</v>
      </c>
      <c r="D428" s="57"/>
      <c r="E428" s="55"/>
      <c r="F428" s="56"/>
    </row>
    <row r="429" spans="1:6" ht="23.25">
      <c r="A429" s="55">
        <v>10</v>
      </c>
      <c r="B429" s="56" t="s">
        <v>469</v>
      </c>
      <c r="C429" s="56" t="s">
        <v>64</v>
      </c>
      <c r="D429" s="57">
        <v>96000</v>
      </c>
      <c r="E429" s="55" t="s">
        <v>775</v>
      </c>
      <c r="F429" s="56"/>
    </row>
    <row r="430" spans="1:6" ht="23.25">
      <c r="A430" s="55"/>
      <c r="B430" s="56"/>
      <c r="C430" s="56" t="s">
        <v>65</v>
      </c>
      <c r="D430" s="57"/>
      <c r="E430" s="55"/>
      <c r="F430" s="56"/>
    </row>
    <row r="431" spans="1:6" ht="23.25">
      <c r="A431" s="55"/>
      <c r="B431" s="56"/>
      <c r="C431" s="56" t="s">
        <v>66</v>
      </c>
      <c r="D431" s="57"/>
      <c r="E431" s="55"/>
      <c r="F431" s="56"/>
    </row>
    <row r="432" spans="1:6" ht="23.25">
      <c r="A432" s="55"/>
      <c r="B432" s="56"/>
      <c r="C432" s="56" t="s">
        <v>68</v>
      </c>
      <c r="D432" s="57"/>
      <c r="E432" s="55"/>
      <c r="F432" s="56"/>
    </row>
    <row r="433" spans="1:6" ht="23.25">
      <c r="A433" s="55"/>
      <c r="B433" s="56"/>
      <c r="C433" s="56" t="s">
        <v>67</v>
      </c>
      <c r="D433" s="57"/>
      <c r="E433" s="55"/>
      <c r="F433" s="56"/>
    </row>
    <row r="434" spans="1:6" ht="23.25">
      <c r="A434" s="55"/>
      <c r="B434" s="56"/>
      <c r="C434" s="56" t="s">
        <v>69</v>
      </c>
      <c r="D434" s="57"/>
      <c r="E434" s="55"/>
      <c r="F434" s="56"/>
    </row>
    <row r="435" spans="1:6" ht="23.25">
      <c r="A435" s="55">
        <v>11</v>
      </c>
      <c r="B435" s="56" t="s">
        <v>470</v>
      </c>
      <c r="C435" s="56" t="s">
        <v>28</v>
      </c>
      <c r="D435" s="57">
        <v>35000</v>
      </c>
      <c r="E435" s="55" t="s">
        <v>775</v>
      </c>
      <c r="F435" s="56"/>
    </row>
    <row r="436" spans="1:6" ht="23.25">
      <c r="A436" s="55"/>
      <c r="B436" s="56"/>
      <c r="C436" s="56" t="s">
        <v>70</v>
      </c>
      <c r="D436" s="57"/>
      <c r="E436" s="55"/>
      <c r="F436" s="56"/>
    </row>
    <row r="437" spans="1:6" ht="23.25">
      <c r="A437" s="55"/>
      <c r="B437" s="56"/>
      <c r="C437" s="68" t="s">
        <v>71</v>
      </c>
      <c r="D437" s="57"/>
      <c r="E437" s="55"/>
      <c r="F437" s="56"/>
    </row>
    <row r="438" spans="1:6" ht="23.25">
      <c r="A438" s="55"/>
      <c r="B438" s="56"/>
      <c r="C438" s="68" t="s">
        <v>72</v>
      </c>
      <c r="D438" s="57"/>
      <c r="E438" s="55"/>
      <c r="F438" s="56"/>
    </row>
    <row r="439" spans="1:6" ht="23.25">
      <c r="A439" s="55"/>
      <c r="B439" s="56"/>
      <c r="C439" s="68" t="s">
        <v>73</v>
      </c>
      <c r="D439" s="57"/>
      <c r="E439" s="55"/>
      <c r="F439" s="56"/>
    </row>
    <row r="440" spans="1:6" ht="23.25">
      <c r="A440" s="55"/>
      <c r="B440" s="56"/>
      <c r="C440" s="69" t="s">
        <v>74</v>
      </c>
      <c r="D440" s="57"/>
      <c r="E440" s="55"/>
      <c r="F440" s="56"/>
    </row>
    <row r="441" spans="1:6" ht="23.25">
      <c r="A441" s="55"/>
      <c r="B441" s="56"/>
      <c r="C441" s="68" t="s">
        <v>75</v>
      </c>
      <c r="D441" s="57"/>
      <c r="E441" s="55"/>
      <c r="F441" s="56"/>
    </row>
    <row r="442" spans="1:6" ht="23.25">
      <c r="A442" s="55"/>
      <c r="B442" s="56"/>
      <c r="C442" s="68" t="s">
        <v>76</v>
      </c>
      <c r="D442" s="57"/>
      <c r="E442" s="55"/>
      <c r="F442" s="56"/>
    </row>
    <row r="443" spans="1:6" ht="23.25">
      <c r="A443" s="55"/>
      <c r="B443" s="56"/>
      <c r="C443" s="68" t="s">
        <v>77</v>
      </c>
      <c r="D443" s="57"/>
      <c r="E443" s="55"/>
      <c r="F443" s="56"/>
    </row>
    <row r="444" spans="1:6" ht="23.25">
      <c r="A444" s="55"/>
      <c r="B444" s="56"/>
      <c r="C444" s="68" t="s">
        <v>78</v>
      </c>
      <c r="D444" s="57"/>
      <c r="E444" s="55"/>
      <c r="F444" s="56"/>
    </row>
    <row r="445" spans="1:6" ht="23.25">
      <c r="A445" s="55"/>
      <c r="B445" s="56"/>
      <c r="C445" s="68" t="s">
        <v>79</v>
      </c>
      <c r="D445" s="57"/>
      <c r="E445" s="55"/>
      <c r="F445" s="56"/>
    </row>
    <row r="446" spans="1:6" ht="23.25">
      <c r="A446" s="55"/>
      <c r="B446" s="56"/>
      <c r="C446" s="68" t="s">
        <v>80</v>
      </c>
      <c r="D446" s="57"/>
      <c r="E446" s="55"/>
      <c r="F446" s="56"/>
    </row>
    <row r="447" spans="1:6" ht="23.25">
      <c r="A447" s="55">
        <v>12</v>
      </c>
      <c r="B447" s="56" t="s">
        <v>471</v>
      </c>
      <c r="C447" s="68" t="s">
        <v>29</v>
      </c>
      <c r="D447" s="57">
        <v>12999</v>
      </c>
      <c r="E447" s="55" t="s">
        <v>775</v>
      </c>
      <c r="F447" s="56"/>
    </row>
    <row r="448" spans="1:6" ht="23.25">
      <c r="A448" s="55"/>
      <c r="B448" s="56"/>
      <c r="C448" s="56" t="s">
        <v>81</v>
      </c>
      <c r="D448" s="57"/>
      <c r="E448" s="55"/>
      <c r="F448" s="56"/>
    </row>
    <row r="449" spans="1:6" ht="23.25">
      <c r="A449" s="55"/>
      <c r="B449" s="56"/>
      <c r="C449" s="56" t="s">
        <v>82</v>
      </c>
      <c r="D449" s="57"/>
      <c r="E449" s="55"/>
      <c r="F449" s="56"/>
    </row>
    <row r="450" spans="1:6" ht="23.25">
      <c r="A450" s="55">
        <v>13</v>
      </c>
      <c r="B450" s="56" t="s">
        <v>472</v>
      </c>
      <c r="C450" s="56" t="s">
        <v>83</v>
      </c>
      <c r="D450" s="57">
        <v>33000</v>
      </c>
      <c r="E450" s="55" t="s">
        <v>421</v>
      </c>
      <c r="F450" s="56"/>
    </row>
    <row r="451" spans="1:6" ht="23.25">
      <c r="A451" s="55"/>
      <c r="B451" s="56"/>
      <c r="C451" s="56" t="s">
        <v>85</v>
      </c>
      <c r="D451" s="57"/>
      <c r="E451" s="55" t="s">
        <v>422</v>
      </c>
      <c r="F451" s="56"/>
    </row>
    <row r="452" spans="1:6" ht="23.25">
      <c r="A452" s="55"/>
      <c r="B452" s="56"/>
      <c r="C452" s="56" t="s">
        <v>84</v>
      </c>
      <c r="D452" s="57"/>
      <c r="E452" s="55" t="s">
        <v>423</v>
      </c>
      <c r="F452" s="56"/>
    </row>
    <row r="453" spans="1:6" ht="23.25">
      <c r="A453" s="55"/>
      <c r="B453" s="56"/>
      <c r="C453" s="56"/>
      <c r="D453" s="57"/>
      <c r="E453" s="55"/>
      <c r="F453" s="56"/>
    </row>
    <row r="454" spans="1:8" ht="23.25">
      <c r="A454" s="55"/>
      <c r="B454" s="56"/>
      <c r="C454" s="56"/>
      <c r="D454" s="57"/>
      <c r="E454" s="55"/>
      <c r="F454" s="56"/>
      <c r="H454" s="71"/>
    </row>
    <row r="456" spans="1:6" ht="26.25">
      <c r="A456" s="217" t="s">
        <v>25</v>
      </c>
      <c r="B456" s="217"/>
      <c r="C456" s="217"/>
      <c r="D456" s="217"/>
      <c r="E456" s="217"/>
      <c r="F456" s="217"/>
    </row>
    <row r="457" spans="1:6" ht="23.25">
      <c r="A457" s="55" t="s">
        <v>767</v>
      </c>
      <c r="B457" s="55" t="s">
        <v>768</v>
      </c>
      <c r="C457" s="55" t="s">
        <v>769</v>
      </c>
      <c r="D457" s="55" t="s">
        <v>770</v>
      </c>
      <c r="E457" s="55" t="s">
        <v>771</v>
      </c>
      <c r="F457" s="55" t="s">
        <v>772</v>
      </c>
    </row>
    <row r="458" spans="1:6" ht="23.25">
      <c r="A458" s="55">
        <v>14</v>
      </c>
      <c r="B458" s="56" t="s">
        <v>473</v>
      </c>
      <c r="C458" s="56" t="s">
        <v>28</v>
      </c>
      <c r="D458" s="57">
        <v>30000</v>
      </c>
      <c r="E458" s="55" t="s">
        <v>775</v>
      </c>
      <c r="F458" s="56"/>
    </row>
    <row r="459" spans="1:6" ht="23.25">
      <c r="A459" s="55"/>
      <c r="B459" s="56"/>
      <c r="C459" s="56" t="s">
        <v>70</v>
      </c>
      <c r="D459" s="57"/>
      <c r="E459" s="55"/>
      <c r="F459" s="56"/>
    </row>
    <row r="460" spans="1:6" ht="23.25">
      <c r="A460" s="55"/>
      <c r="B460" s="56"/>
      <c r="C460" s="68" t="s">
        <v>71</v>
      </c>
      <c r="D460" s="57"/>
      <c r="E460" s="55"/>
      <c r="F460" s="56"/>
    </row>
    <row r="461" spans="1:6" ht="23.25">
      <c r="A461" s="55"/>
      <c r="B461" s="56"/>
      <c r="C461" s="68" t="s">
        <v>72</v>
      </c>
      <c r="D461" s="57"/>
      <c r="E461" s="55"/>
      <c r="F461" s="56"/>
    </row>
    <row r="462" spans="1:6" ht="23.25">
      <c r="A462" s="55"/>
      <c r="B462" s="56"/>
      <c r="C462" s="68" t="s">
        <v>73</v>
      </c>
      <c r="D462" s="57"/>
      <c r="E462" s="55"/>
      <c r="F462" s="56"/>
    </row>
    <row r="463" spans="1:6" ht="23.25">
      <c r="A463" s="55"/>
      <c r="B463" s="56"/>
      <c r="C463" s="69" t="s">
        <v>86</v>
      </c>
      <c r="D463" s="57"/>
      <c r="E463" s="55"/>
      <c r="F463" s="56"/>
    </row>
    <row r="464" spans="1:6" ht="23.25">
      <c r="A464" s="55"/>
      <c r="B464" s="56"/>
      <c r="C464" s="68" t="s">
        <v>87</v>
      </c>
      <c r="D464" s="57"/>
      <c r="E464" s="55"/>
      <c r="F464" s="56"/>
    </row>
    <row r="465" spans="1:6" ht="23.25">
      <c r="A465" s="55"/>
      <c r="B465" s="56"/>
      <c r="C465" s="68" t="s">
        <v>76</v>
      </c>
      <c r="D465" s="57"/>
      <c r="E465" s="55"/>
      <c r="F465" s="56"/>
    </row>
    <row r="466" spans="1:6" ht="23.25">
      <c r="A466" s="55"/>
      <c r="B466" s="56"/>
      <c r="C466" s="68" t="s">
        <v>77</v>
      </c>
      <c r="D466" s="57"/>
      <c r="E466" s="55"/>
      <c r="F466" s="56"/>
    </row>
    <row r="467" spans="1:6" ht="23.25">
      <c r="A467" s="55"/>
      <c r="B467" s="56"/>
      <c r="C467" s="68" t="s">
        <v>78</v>
      </c>
      <c r="D467" s="57"/>
      <c r="E467" s="55"/>
      <c r="F467" s="56"/>
    </row>
    <row r="468" spans="1:6" ht="23.25">
      <c r="A468" s="55"/>
      <c r="B468" s="56"/>
      <c r="C468" s="68" t="s">
        <v>79</v>
      </c>
      <c r="D468" s="57"/>
      <c r="E468" s="55"/>
      <c r="F468" s="56"/>
    </row>
    <row r="469" spans="1:6" ht="23.25">
      <c r="A469" s="55">
        <v>15</v>
      </c>
      <c r="B469" s="56" t="s">
        <v>474</v>
      </c>
      <c r="C469" s="56" t="s">
        <v>88</v>
      </c>
      <c r="D469" s="57">
        <v>12000</v>
      </c>
      <c r="E469" s="55" t="s">
        <v>775</v>
      </c>
      <c r="F469" s="56"/>
    </row>
    <row r="470" spans="1:6" ht="23.25">
      <c r="A470" s="55"/>
      <c r="B470" s="56"/>
      <c r="C470" s="60" t="s">
        <v>89</v>
      </c>
      <c r="D470" s="57"/>
      <c r="E470" s="55"/>
      <c r="F470" s="56"/>
    </row>
    <row r="471" spans="1:6" ht="23.25">
      <c r="A471" s="55">
        <v>16</v>
      </c>
      <c r="B471" s="56" t="s">
        <v>475</v>
      </c>
      <c r="C471" s="56" t="s">
        <v>90</v>
      </c>
      <c r="D471" s="57">
        <v>3900</v>
      </c>
      <c r="E471" s="55" t="s">
        <v>775</v>
      </c>
      <c r="F471" s="56"/>
    </row>
    <row r="472" spans="1:6" ht="23.25">
      <c r="A472" s="55"/>
      <c r="B472" s="56"/>
      <c r="C472" s="68" t="s">
        <v>91</v>
      </c>
      <c r="D472" s="57"/>
      <c r="E472" s="55"/>
      <c r="F472" s="56"/>
    </row>
    <row r="473" spans="1:6" ht="23.25">
      <c r="A473" s="55"/>
      <c r="B473" s="56" t="s">
        <v>476</v>
      </c>
      <c r="C473" s="56" t="s">
        <v>92</v>
      </c>
      <c r="D473" s="57">
        <v>6000</v>
      </c>
      <c r="E473" s="55" t="s">
        <v>775</v>
      </c>
      <c r="F473" s="56"/>
    </row>
    <row r="474" spans="1:6" ht="23.25">
      <c r="A474" s="55"/>
      <c r="B474" s="56"/>
      <c r="C474" s="68" t="s">
        <v>91</v>
      </c>
      <c r="D474" s="57"/>
      <c r="E474" s="55"/>
      <c r="F474" s="56"/>
    </row>
    <row r="475" spans="1:6" ht="23.25">
      <c r="A475" s="55">
        <v>17</v>
      </c>
      <c r="B475" s="56" t="s">
        <v>477</v>
      </c>
      <c r="C475" s="69" t="s">
        <v>93</v>
      </c>
      <c r="D475" s="57">
        <v>2100</v>
      </c>
      <c r="E475" s="55" t="s">
        <v>775</v>
      </c>
      <c r="F475" s="56"/>
    </row>
    <row r="476" spans="1:6" ht="23.25">
      <c r="A476" s="55"/>
      <c r="B476" s="56" t="s">
        <v>478</v>
      </c>
      <c r="C476" s="68" t="s">
        <v>94</v>
      </c>
      <c r="D476" s="57">
        <v>6600</v>
      </c>
      <c r="E476" s="55" t="s">
        <v>775</v>
      </c>
      <c r="F476" s="56"/>
    </row>
    <row r="477" spans="1:6" ht="23.25">
      <c r="A477" s="55">
        <v>18</v>
      </c>
      <c r="B477" s="56" t="s">
        <v>479</v>
      </c>
      <c r="C477" s="68" t="s">
        <v>95</v>
      </c>
      <c r="D477" s="57">
        <v>7800</v>
      </c>
      <c r="E477" s="55" t="s">
        <v>775</v>
      </c>
      <c r="F477" s="56"/>
    </row>
    <row r="478" spans="1:6" ht="23.25">
      <c r="A478" s="55"/>
      <c r="B478" s="56"/>
      <c r="C478" s="68" t="s">
        <v>96</v>
      </c>
      <c r="D478" s="57"/>
      <c r="E478" s="55"/>
      <c r="F478" s="56"/>
    </row>
    <row r="479" spans="1:6" ht="23.25">
      <c r="A479" s="55">
        <v>19</v>
      </c>
      <c r="B479" s="56" t="s">
        <v>480</v>
      </c>
      <c r="C479" s="68" t="s">
        <v>97</v>
      </c>
      <c r="D479" s="57">
        <v>7500</v>
      </c>
      <c r="E479" s="55" t="s">
        <v>775</v>
      </c>
      <c r="F479" s="56"/>
    </row>
    <row r="480" spans="1:6" ht="23.25">
      <c r="A480" s="55"/>
      <c r="B480" s="56"/>
      <c r="C480" s="68" t="s">
        <v>98</v>
      </c>
      <c r="D480" s="57"/>
      <c r="E480" s="55"/>
      <c r="F480" s="56"/>
    </row>
    <row r="481" spans="1:6" ht="23.25">
      <c r="A481" s="55"/>
      <c r="B481" s="56"/>
      <c r="C481" s="68" t="s">
        <v>99</v>
      </c>
      <c r="D481" s="57"/>
      <c r="E481" s="55"/>
      <c r="F481" s="56"/>
    </row>
    <row r="482" spans="1:6" ht="23.25">
      <c r="A482" s="55">
        <v>20</v>
      </c>
      <c r="B482" s="56" t="s">
        <v>481</v>
      </c>
      <c r="C482" s="68" t="s">
        <v>100</v>
      </c>
      <c r="D482" s="57">
        <v>2600</v>
      </c>
      <c r="E482" s="55" t="s">
        <v>775</v>
      </c>
      <c r="F482" s="56"/>
    </row>
    <row r="483" spans="1:6" ht="23.25">
      <c r="A483" s="55"/>
      <c r="B483" s="56"/>
      <c r="C483" s="56" t="s">
        <v>101</v>
      </c>
      <c r="D483" s="57"/>
      <c r="E483" s="55"/>
      <c r="F483" s="56"/>
    </row>
    <row r="484" spans="1:6" ht="23.25">
      <c r="A484" s="55">
        <v>21</v>
      </c>
      <c r="B484" s="56" t="s">
        <v>482</v>
      </c>
      <c r="C484" s="56" t="s">
        <v>102</v>
      </c>
      <c r="D484" s="57">
        <v>28800</v>
      </c>
      <c r="E484" s="55" t="s">
        <v>775</v>
      </c>
      <c r="F484" s="56"/>
    </row>
    <row r="485" spans="1:6" ht="23.25">
      <c r="A485" s="55"/>
      <c r="B485" s="56"/>
      <c r="C485" s="56" t="s">
        <v>103</v>
      </c>
      <c r="D485" s="57"/>
      <c r="E485" s="55"/>
      <c r="F485" s="56"/>
    </row>
    <row r="486" spans="1:6" ht="23.25">
      <c r="A486" s="55"/>
      <c r="B486" s="56"/>
      <c r="C486" s="56" t="s">
        <v>104</v>
      </c>
      <c r="D486" s="57"/>
      <c r="E486" s="55"/>
      <c r="F486" s="56"/>
    </row>
    <row r="487" spans="1:6" ht="23.25">
      <c r="A487" s="55"/>
      <c r="B487" s="56"/>
      <c r="C487" s="56" t="s">
        <v>105</v>
      </c>
      <c r="D487" s="57"/>
      <c r="E487" s="55"/>
      <c r="F487" s="56"/>
    </row>
    <row r="488" spans="1:6" ht="23.25">
      <c r="A488" s="55"/>
      <c r="B488" s="56"/>
      <c r="C488" s="56"/>
      <c r="D488" s="57"/>
      <c r="E488" s="55"/>
      <c r="F488" s="56"/>
    </row>
    <row r="489" spans="1:8" ht="23.25">
      <c r="A489" s="55"/>
      <c r="B489" s="56"/>
      <c r="C489" s="56"/>
      <c r="D489" s="57"/>
      <c r="E489" s="55"/>
      <c r="F489" s="56"/>
      <c r="H489" s="71"/>
    </row>
    <row r="491" spans="1:6" ht="26.25">
      <c r="A491" s="217" t="s">
        <v>25</v>
      </c>
      <c r="B491" s="217"/>
      <c r="C491" s="217"/>
      <c r="D491" s="217"/>
      <c r="E491" s="217"/>
      <c r="F491" s="217"/>
    </row>
    <row r="492" spans="1:6" ht="23.25">
      <c r="A492" s="55" t="s">
        <v>767</v>
      </c>
      <c r="B492" s="55" t="s">
        <v>768</v>
      </c>
      <c r="C492" s="55" t="s">
        <v>769</v>
      </c>
      <c r="D492" s="55" t="s">
        <v>770</v>
      </c>
      <c r="E492" s="55" t="s">
        <v>771</v>
      </c>
      <c r="F492" s="55" t="s">
        <v>772</v>
      </c>
    </row>
    <row r="493" spans="1:6" ht="23.25">
      <c r="A493" s="55">
        <v>22</v>
      </c>
      <c r="B493" s="56" t="s">
        <v>483</v>
      </c>
      <c r="C493" s="56" t="s">
        <v>110</v>
      </c>
      <c r="D493" s="57">
        <v>38000</v>
      </c>
      <c r="E493" s="55" t="s">
        <v>775</v>
      </c>
      <c r="F493" s="56"/>
    </row>
    <row r="494" spans="1:6" ht="23.25">
      <c r="A494" s="55"/>
      <c r="B494" s="56"/>
      <c r="C494" s="56" t="s">
        <v>109</v>
      </c>
      <c r="D494" s="57"/>
      <c r="E494" s="55"/>
      <c r="F494" s="56"/>
    </row>
    <row r="495" spans="1:6" ht="23.25">
      <c r="A495" s="55"/>
      <c r="B495" s="56"/>
      <c r="C495" s="56" t="s">
        <v>106</v>
      </c>
      <c r="D495" s="57"/>
      <c r="E495" s="55"/>
      <c r="F495" s="56"/>
    </row>
    <row r="496" spans="1:6" ht="23.25">
      <c r="A496" s="55"/>
      <c r="B496" s="56"/>
      <c r="C496" s="56" t="s">
        <v>107</v>
      </c>
      <c r="D496" s="57"/>
      <c r="E496" s="55"/>
      <c r="F496" s="56"/>
    </row>
    <row r="497" spans="1:6" ht="23.25">
      <c r="A497" s="55"/>
      <c r="B497" s="56"/>
      <c r="C497" s="56" t="s">
        <v>108</v>
      </c>
      <c r="D497" s="57"/>
      <c r="E497" s="55"/>
      <c r="F497" s="56"/>
    </row>
    <row r="498" spans="1:6" ht="23.25">
      <c r="A498" s="55">
        <v>23</v>
      </c>
      <c r="B498" s="56" t="s">
        <v>484</v>
      </c>
      <c r="C498" s="56" t="s">
        <v>111</v>
      </c>
      <c r="D498" s="57">
        <v>10190</v>
      </c>
      <c r="E498" s="55" t="s">
        <v>775</v>
      </c>
      <c r="F498" s="56"/>
    </row>
    <row r="499" spans="1:6" ht="23.25">
      <c r="A499" s="55"/>
      <c r="B499" s="56"/>
      <c r="C499" s="56" t="s">
        <v>112</v>
      </c>
      <c r="D499" s="57"/>
      <c r="E499" s="55"/>
      <c r="F499" s="56"/>
    </row>
    <row r="500" spans="1:6" ht="23.25">
      <c r="A500" s="55"/>
      <c r="B500" s="56"/>
      <c r="C500" s="56" t="s">
        <v>113</v>
      </c>
      <c r="D500" s="57"/>
      <c r="E500" s="55"/>
      <c r="F500" s="56"/>
    </row>
    <row r="501" spans="1:6" ht="23.25">
      <c r="A501" s="55"/>
      <c r="B501" s="56"/>
      <c r="C501" s="56" t="s">
        <v>114</v>
      </c>
      <c r="D501" s="57"/>
      <c r="E501" s="55"/>
      <c r="F501" s="56"/>
    </row>
    <row r="502" spans="1:6" ht="23.25">
      <c r="A502" s="55"/>
      <c r="B502" s="56"/>
      <c r="C502" s="56" t="s">
        <v>115</v>
      </c>
      <c r="D502" s="57"/>
      <c r="E502" s="55"/>
      <c r="F502" s="56"/>
    </row>
    <row r="503" spans="1:6" ht="23.25">
      <c r="A503" s="55">
        <v>24</v>
      </c>
      <c r="B503" s="56" t="s">
        <v>485</v>
      </c>
      <c r="C503" s="56" t="s">
        <v>116</v>
      </c>
      <c r="D503" s="57">
        <v>2500</v>
      </c>
      <c r="E503" s="55" t="s">
        <v>775</v>
      </c>
      <c r="F503" s="56"/>
    </row>
    <row r="504" spans="1:6" ht="23.25">
      <c r="A504" s="55"/>
      <c r="B504" s="56"/>
      <c r="C504" s="56" t="s">
        <v>117</v>
      </c>
      <c r="D504" s="57"/>
      <c r="E504" s="55"/>
      <c r="F504" s="56"/>
    </row>
    <row r="505" spans="1:6" ht="23.25">
      <c r="A505" s="55">
        <v>25</v>
      </c>
      <c r="B505" s="56" t="s">
        <v>496</v>
      </c>
      <c r="C505" s="56" t="s">
        <v>118</v>
      </c>
      <c r="D505" s="57">
        <v>15000</v>
      </c>
      <c r="E505" s="55" t="s">
        <v>775</v>
      </c>
      <c r="F505" s="56"/>
    </row>
    <row r="506" spans="1:6" ht="23.25">
      <c r="A506" s="55"/>
      <c r="B506" s="56"/>
      <c r="C506" s="56" t="s">
        <v>119</v>
      </c>
      <c r="D506" s="57"/>
      <c r="E506" s="55"/>
      <c r="F506" s="56"/>
    </row>
    <row r="507" spans="1:6" ht="23.25">
      <c r="A507" s="55">
        <v>26</v>
      </c>
      <c r="B507" s="56" t="s">
        <v>497</v>
      </c>
      <c r="C507" s="68" t="s">
        <v>126</v>
      </c>
      <c r="D507" s="57">
        <v>1200</v>
      </c>
      <c r="E507" s="55" t="s">
        <v>775</v>
      </c>
      <c r="F507" s="56"/>
    </row>
    <row r="508" spans="1:6" ht="23.25">
      <c r="A508" s="55"/>
      <c r="B508" s="56"/>
      <c r="C508" s="68" t="s">
        <v>127</v>
      </c>
      <c r="D508" s="57"/>
      <c r="E508" s="55"/>
      <c r="F508" s="56"/>
    </row>
    <row r="509" spans="1:6" ht="23.25">
      <c r="A509" s="55">
        <v>27</v>
      </c>
      <c r="B509" s="56" t="s">
        <v>498</v>
      </c>
      <c r="C509" s="68" t="s">
        <v>129</v>
      </c>
      <c r="D509" s="57">
        <v>4000</v>
      </c>
      <c r="E509" s="55" t="s">
        <v>775</v>
      </c>
      <c r="F509" s="56"/>
    </row>
    <row r="510" spans="1:6" ht="23.25">
      <c r="A510" s="55"/>
      <c r="B510" s="56"/>
      <c r="C510" s="69" t="s">
        <v>128</v>
      </c>
      <c r="D510" s="57"/>
      <c r="E510" s="55"/>
      <c r="F510" s="56"/>
    </row>
    <row r="511" spans="1:6" ht="23.25">
      <c r="A511" s="55">
        <v>28</v>
      </c>
      <c r="B511" s="56" t="s">
        <v>499</v>
      </c>
      <c r="C511" s="68" t="s">
        <v>130</v>
      </c>
      <c r="D511" s="57">
        <v>1900</v>
      </c>
      <c r="E511" s="55" t="s">
        <v>775</v>
      </c>
      <c r="F511" s="56"/>
    </row>
    <row r="512" spans="1:6" ht="23.25">
      <c r="A512" s="55">
        <v>29</v>
      </c>
      <c r="B512" s="56" t="s">
        <v>500</v>
      </c>
      <c r="C512" s="56" t="s">
        <v>131</v>
      </c>
      <c r="D512" s="57">
        <v>25000</v>
      </c>
      <c r="E512" s="55" t="s">
        <v>775</v>
      </c>
      <c r="F512" s="56"/>
    </row>
    <row r="513" spans="1:6" ht="23.25">
      <c r="A513" s="55"/>
      <c r="B513" s="56"/>
      <c r="C513" s="56" t="s">
        <v>132</v>
      </c>
      <c r="D513" s="57"/>
      <c r="E513" s="55"/>
      <c r="F513" s="56"/>
    </row>
    <row r="514" spans="1:6" ht="23.25">
      <c r="A514" s="55"/>
      <c r="B514" s="56"/>
      <c r="C514" s="68" t="s">
        <v>71</v>
      </c>
      <c r="D514" s="57"/>
      <c r="E514" s="55"/>
      <c r="F514" s="56"/>
    </row>
    <row r="515" spans="1:6" ht="23.25">
      <c r="A515" s="55"/>
      <c r="B515" s="56"/>
      <c r="C515" s="68" t="s">
        <v>72</v>
      </c>
      <c r="D515" s="57"/>
      <c r="E515" s="55"/>
      <c r="F515" s="56"/>
    </row>
    <row r="516" spans="1:6" ht="23.25">
      <c r="A516" s="55"/>
      <c r="B516" s="56"/>
      <c r="C516" s="68" t="s">
        <v>133</v>
      </c>
      <c r="D516" s="57"/>
      <c r="E516" s="55"/>
      <c r="F516" s="56"/>
    </row>
    <row r="517" spans="1:6" ht="23.25">
      <c r="A517" s="55"/>
      <c r="B517" s="56"/>
      <c r="C517" s="68" t="s">
        <v>134</v>
      </c>
      <c r="D517" s="57"/>
      <c r="E517" s="55"/>
      <c r="F517" s="56"/>
    </row>
    <row r="518" spans="1:6" ht="23.25">
      <c r="A518" s="55"/>
      <c r="B518" s="56"/>
      <c r="C518" s="68" t="s">
        <v>135</v>
      </c>
      <c r="D518" s="57"/>
      <c r="E518" s="55"/>
      <c r="F518" s="56"/>
    </row>
    <row r="519" spans="1:6" ht="23.25">
      <c r="A519" s="55"/>
      <c r="B519" s="56"/>
      <c r="C519" s="68" t="s">
        <v>136</v>
      </c>
      <c r="D519" s="57"/>
      <c r="E519" s="55"/>
      <c r="F519" s="56"/>
    </row>
    <row r="520" spans="1:6" ht="23.25">
      <c r="A520" s="55"/>
      <c r="B520" s="56"/>
      <c r="C520" s="68" t="s">
        <v>137</v>
      </c>
      <c r="D520" s="57"/>
      <c r="E520" s="55"/>
      <c r="F520" s="56"/>
    </row>
    <row r="521" spans="1:6" ht="23.25">
      <c r="A521" s="55"/>
      <c r="B521" s="56"/>
      <c r="C521" s="68" t="s">
        <v>138</v>
      </c>
      <c r="D521" s="57"/>
      <c r="E521" s="55"/>
      <c r="F521" s="56"/>
    </row>
    <row r="522" spans="1:6" ht="23.25">
      <c r="A522" s="55"/>
      <c r="B522" s="56"/>
      <c r="C522" s="56"/>
      <c r="D522" s="57"/>
      <c r="E522" s="55"/>
      <c r="F522" s="56"/>
    </row>
    <row r="523" spans="1:8" ht="23.25">
      <c r="A523" s="55"/>
      <c r="B523" s="56"/>
      <c r="C523" s="56"/>
      <c r="D523" s="57"/>
      <c r="E523" s="55"/>
      <c r="F523" s="56"/>
      <c r="H523" s="71"/>
    </row>
    <row r="524" spans="1:6" ht="23.25">
      <c r="A524" s="65"/>
      <c r="B524" s="60"/>
      <c r="C524" s="60"/>
      <c r="D524" s="61"/>
      <c r="E524" s="65"/>
      <c r="F524" s="60"/>
    </row>
    <row r="525" spans="1:7" ht="23.25">
      <c r="A525" s="65"/>
      <c r="B525" s="60"/>
      <c r="C525" s="60"/>
      <c r="D525" s="61"/>
      <c r="E525" s="65"/>
      <c r="F525" s="60"/>
      <c r="G525" s="63"/>
    </row>
    <row r="526" spans="1:6" ht="26.25">
      <c r="A526" s="217" t="s">
        <v>25</v>
      </c>
      <c r="B526" s="217"/>
      <c r="C526" s="217"/>
      <c r="D526" s="217"/>
      <c r="E526" s="217"/>
      <c r="F526" s="217"/>
    </row>
    <row r="527" spans="1:6" ht="23.25">
      <c r="A527" s="55" t="s">
        <v>767</v>
      </c>
      <c r="B527" s="55" t="s">
        <v>768</v>
      </c>
      <c r="C527" s="55" t="s">
        <v>769</v>
      </c>
      <c r="D527" s="55" t="s">
        <v>770</v>
      </c>
      <c r="E527" s="55" t="s">
        <v>771</v>
      </c>
      <c r="F527" s="55" t="s">
        <v>772</v>
      </c>
    </row>
    <row r="528" spans="1:6" ht="23.25">
      <c r="A528" s="55">
        <v>30</v>
      </c>
      <c r="B528" s="56" t="s">
        <v>501</v>
      </c>
      <c r="C528" s="56" t="s">
        <v>144</v>
      </c>
      <c r="D528" s="57">
        <v>8480</v>
      </c>
      <c r="E528" s="55" t="s">
        <v>775</v>
      </c>
      <c r="F528" s="56"/>
    </row>
    <row r="529" spans="1:6" ht="23.25">
      <c r="A529" s="55"/>
      <c r="B529" s="56"/>
      <c r="C529" s="56" t="s">
        <v>140</v>
      </c>
      <c r="D529" s="57"/>
      <c r="E529" s="55"/>
      <c r="F529" s="56"/>
    </row>
    <row r="530" spans="1:6" ht="23.25">
      <c r="A530" s="55"/>
      <c r="B530" s="56"/>
      <c r="C530" s="56" t="s">
        <v>141</v>
      </c>
      <c r="D530" s="57"/>
      <c r="E530" s="55"/>
      <c r="F530" s="56"/>
    </row>
    <row r="531" spans="1:6" ht="23.25">
      <c r="A531" s="55"/>
      <c r="B531" s="56"/>
      <c r="C531" s="56" t="s">
        <v>142</v>
      </c>
      <c r="D531" s="57"/>
      <c r="E531" s="55"/>
      <c r="F531" s="56"/>
    </row>
    <row r="532" spans="1:6" ht="23.25">
      <c r="A532" s="55"/>
      <c r="B532" s="56"/>
      <c r="C532" s="56" t="s">
        <v>143</v>
      </c>
      <c r="D532" s="57"/>
      <c r="E532" s="55"/>
      <c r="F532" s="56"/>
    </row>
    <row r="533" spans="1:6" ht="23.25">
      <c r="A533" s="55"/>
      <c r="B533" s="56"/>
      <c r="C533" s="56" t="s">
        <v>145</v>
      </c>
      <c r="D533" s="57"/>
      <c r="E533" s="55"/>
      <c r="F533" s="56"/>
    </row>
    <row r="534" spans="1:6" ht="23.25">
      <c r="A534" s="55"/>
      <c r="B534" s="56" t="s">
        <v>502</v>
      </c>
      <c r="C534" s="56" t="s">
        <v>146</v>
      </c>
      <c r="D534" s="57">
        <v>11920</v>
      </c>
      <c r="E534" s="55"/>
      <c r="F534" s="56"/>
    </row>
    <row r="535" spans="1:6" ht="23.25">
      <c r="A535" s="55"/>
      <c r="B535" s="56"/>
      <c r="C535" s="56" t="s">
        <v>147</v>
      </c>
      <c r="D535" s="57"/>
      <c r="E535" s="55"/>
      <c r="F535" s="56"/>
    </row>
    <row r="536" spans="1:6" ht="23.25">
      <c r="A536" s="55"/>
      <c r="B536" s="56"/>
      <c r="C536" s="56" t="s">
        <v>141</v>
      </c>
      <c r="D536" s="57"/>
      <c r="E536" s="55"/>
      <c r="F536" s="56"/>
    </row>
    <row r="537" spans="1:6" ht="23.25">
      <c r="A537" s="55"/>
      <c r="B537" s="56"/>
      <c r="C537" s="56" t="s">
        <v>142</v>
      </c>
      <c r="D537" s="57"/>
      <c r="E537" s="55"/>
      <c r="F537" s="56"/>
    </row>
    <row r="538" spans="1:6" ht="23.25">
      <c r="A538" s="55"/>
      <c r="B538" s="56"/>
      <c r="C538" s="56" t="s">
        <v>143</v>
      </c>
      <c r="D538" s="57"/>
      <c r="E538" s="55"/>
      <c r="F538" s="56"/>
    </row>
    <row r="539" spans="1:6" ht="23.25">
      <c r="A539" s="55"/>
      <c r="B539" s="56"/>
      <c r="C539" s="56" t="s">
        <v>145</v>
      </c>
      <c r="D539" s="57"/>
      <c r="E539" s="55"/>
      <c r="F539" s="56"/>
    </row>
    <row r="540" spans="1:6" ht="23.25">
      <c r="A540" s="55"/>
      <c r="B540" s="56" t="s">
        <v>503</v>
      </c>
      <c r="C540" s="56" t="s">
        <v>148</v>
      </c>
      <c r="D540" s="57">
        <v>26640</v>
      </c>
      <c r="E540" s="55"/>
      <c r="F540" s="56"/>
    </row>
    <row r="541" spans="1:6" ht="23.25">
      <c r="A541" s="55"/>
      <c r="B541" s="56"/>
      <c r="C541" s="56" t="s">
        <v>149</v>
      </c>
      <c r="D541" s="57"/>
      <c r="E541" s="55"/>
      <c r="F541" s="56"/>
    </row>
    <row r="542" spans="1:6" ht="23.25">
      <c r="A542" s="55"/>
      <c r="B542" s="56"/>
      <c r="C542" s="56" t="s">
        <v>141</v>
      </c>
      <c r="D542" s="57"/>
      <c r="E542" s="55"/>
      <c r="F542" s="56"/>
    </row>
    <row r="543" spans="1:6" ht="23.25">
      <c r="A543" s="55"/>
      <c r="B543" s="56"/>
      <c r="C543" s="56" t="s">
        <v>142</v>
      </c>
      <c r="D543" s="57"/>
      <c r="E543" s="55"/>
      <c r="F543" s="56"/>
    </row>
    <row r="544" spans="1:6" ht="23.25">
      <c r="A544" s="55"/>
      <c r="B544" s="56"/>
      <c r="C544" s="56" t="s">
        <v>143</v>
      </c>
      <c r="D544" s="57"/>
      <c r="E544" s="55"/>
      <c r="F544" s="56"/>
    </row>
    <row r="545" spans="1:6" ht="23.25">
      <c r="A545" s="55"/>
      <c r="B545" s="56"/>
      <c r="C545" s="56" t="s">
        <v>145</v>
      </c>
      <c r="D545" s="57"/>
      <c r="E545" s="55"/>
      <c r="F545" s="56"/>
    </row>
    <row r="546" spans="1:6" ht="23.25">
      <c r="A546" s="55"/>
      <c r="B546" s="56" t="s">
        <v>504</v>
      </c>
      <c r="C546" s="56" t="s">
        <v>150</v>
      </c>
      <c r="D546" s="57">
        <v>2960</v>
      </c>
      <c r="E546" s="55"/>
      <c r="F546" s="56"/>
    </row>
    <row r="547" spans="1:6" ht="23.25">
      <c r="A547" s="55"/>
      <c r="B547" s="56"/>
      <c r="C547" s="56" t="s">
        <v>149</v>
      </c>
      <c r="D547" s="57"/>
      <c r="E547" s="55"/>
      <c r="F547" s="56"/>
    </row>
    <row r="548" spans="1:6" ht="23.25">
      <c r="A548" s="55"/>
      <c r="B548" s="56"/>
      <c r="C548" s="56" t="s">
        <v>141</v>
      </c>
      <c r="D548" s="57"/>
      <c r="E548" s="55"/>
      <c r="F548" s="56"/>
    </row>
    <row r="549" spans="1:6" ht="23.25">
      <c r="A549" s="55"/>
      <c r="B549" s="56"/>
      <c r="C549" s="56" t="s">
        <v>142</v>
      </c>
      <c r="D549" s="57"/>
      <c r="E549" s="55"/>
      <c r="F549" s="56"/>
    </row>
    <row r="550" spans="1:6" ht="23.25">
      <c r="A550" s="55"/>
      <c r="B550" s="56"/>
      <c r="C550" s="56" t="s">
        <v>143</v>
      </c>
      <c r="D550" s="57"/>
      <c r="E550" s="55"/>
      <c r="F550" s="56"/>
    </row>
    <row r="551" spans="1:6" ht="23.25">
      <c r="A551" s="55"/>
      <c r="B551" s="56"/>
      <c r="C551" s="56" t="s">
        <v>145</v>
      </c>
      <c r="D551" s="57"/>
      <c r="E551" s="55"/>
      <c r="F551" s="56"/>
    </row>
    <row r="552" spans="1:6" ht="23.25">
      <c r="A552" s="55"/>
      <c r="B552" s="56"/>
      <c r="C552" s="56" t="s">
        <v>139</v>
      </c>
      <c r="D552" s="57"/>
      <c r="E552" s="55"/>
      <c r="F552" s="56"/>
    </row>
    <row r="553" spans="1:6" ht="23.25">
      <c r="A553" s="55"/>
      <c r="B553" s="56"/>
      <c r="C553" s="58"/>
      <c r="D553" s="58"/>
      <c r="E553" s="55"/>
      <c r="F553" s="56"/>
    </row>
    <row r="554" spans="1:6" ht="23.25">
      <c r="A554" s="55"/>
      <c r="B554" s="56"/>
      <c r="C554" s="58"/>
      <c r="D554" s="58"/>
      <c r="E554" s="55"/>
      <c r="F554" s="56"/>
    </row>
    <row r="555" spans="1:6" ht="23.25">
      <c r="A555" s="55"/>
      <c r="B555" s="56"/>
      <c r="C555" s="58"/>
      <c r="D555" s="58"/>
      <c r="E555" s="55"/>
      <c r="F555" s="56"/>
    </row>
    <row r="556" spans="1:6" ht="23.25">
      <c r="A556" s="55"/>
      <c r="B556" s="56"/>
      <c r="C556" s="58"/>
      <c r="D556" s="58"/>
      <c r="E556" s="55"/>
      <c r="F556" s="56"/>
    </row>
    <row r="557" spans="1:6" ht="23.25">
      <c r="A557" s="55"/>
      <c r="B557" s="56"/>
      <c r="C557" s="58"/>
      <c r="D557" s="58"/>
      <c r="E557" s="55"/>
      <c r="F557" s="56"/>
    </row>
    <row r="558" spans="1:6" ht="23.25">
      <c r="A558" s="55"/>
      <c r="B558" s="56"/>
      <c r="C558" s="58"/>
      <c r="D558" s="58"/>
      <c r="E558" s="55"/>
      <c r="F558" s="56"/>
    </row>
    <row r="559" spans="1:6" ht="23.25">
      <c r="A559" s="55"/>
      <c r="B559" s="56"/>
      <c r="C559" s="58"/>
      <c r="D559" s="58"/>
      <c r="E559" s="55"/>
      <c r="F559" s="56"/>
    </row>
    <row r="561" spans="1:6" ht="26.25">
      <c r="A561" s="217" t="s">
        <v>25</v>
      </c>
      <c r="B561" s="217"/>
      <c r="C561" s="217"/>
      <c r="D561" s="217"/>
      <c r="E561" s="217"/>
      <c r="F561" s="217"/>
    </row>
    <row r="562" spans="1:6" ht="23.25">
      <c r="A562" s="55" t="s">
        <v>767</v>
      </c>
      <c r="B562" s="55" t="s">
        <v>768</v>
      </c>
      <c r="C562" s="55" t="s">
        <v>769</v>
      </c>
      <c r="D562" s="55" t="s">
        <v>770</v>
      </c>
      <c r="E562" s="55" t="s">
        <v>771</v>
      </c>
      <c r="F562" s="55" t="s">
        <v>772</v>
      </c>
    </row>
    <row r="563" spans="1:6" ht="23.25">
      <c r="A563" s="55">
        <v>31</v>
      </c>
      <c r="B563" s="56" t="s">
        <v>505</v>
      </c>
      <c r="C563" s="56" t="s">
        <v>159</v>
      </c>
      <c r="D563" s="57">
        <v>24000</v>
      </c>
      <c r="E563" s="55" t="s">
        <v>775</v>
      </c>
      <c r="F563" s="56"/>
    </row>
    <row r="564" spans="1:6" ht="23.25">
      <c r="A564" s="55"/>
      <c r="B564" s="56"/>
      <c r="C564" s="56" t="s">
        <v>160</v>
      </c>
      <c r="D564" s="57"/>
      <c r="E564" s="55"/>
      <c r="F564" s="56"/>
    </row>
    <row r="565" spans="1:6" ht="23.25">
      <c r="A565" s="55"/>
      <c r="B565" s="56"/>
      <c r="C565" s="56" t="s">
        <v>151</v>
      </c>
      <c r="D565" s="57"/>
      <c r="E565" s="55"/>
      <c r="F565" s="56"/>
    </row>
    <row r="566" spans="1:6" ht="23.25">
      <c r="A566" s="55"/>
      <c r="B566" s="56"/>
      <c r="C566" s="56" t="s">
        <v>152</v>
      </c>
      <c r="D566" s="57"/>
      <c r="E566" s="55"/>
      <c r="F566" s="56"/>
    </row>
    <row r="567" spans="1:6" ht="23.25">
      <c r="A567" s="55"/>
      <c r="B567" s="56"/>
      <c r="C567" s="56" t="s">
        <v>153</v>
      </c>
      <c r="D567" s="57"/>
      <c r="E567" s="55"/>
      <c r="F567" s="56"/>
    </row>
    <row r="568" spans="1:6" ht="23.25">
      <c r="A568" s="55"/>
      <c r="B568" s="56"/>
      <c r="C568" s="56" t="s">
        <v>154</v>
      </c>
      <c r="D568" s="57"/>
      <c r="E568" s="55"/>
      <c r="F568" s="56"/>
    </row>
    <row r="569" spans="1:6" ht="23.25">
      <c r="A569" s="55"/>
      <c r="B569" s="56"/>
      <c r="C569" s="56" t="s">
        <v>155</v>
      </c>
      <c r="D569" s="57"/>
      <c r="E569" s="55"/>
      <c r="F569" s="56"/>
    </row>
    <row r="570" spans="1:6" ht="23.25">
      <c r="A570" s="55"/>
      <c r="B570" s="56"/>
      <c r="C570" s="56" t="s">
        <v>156</v>
      </c>
      <c r="D570" s="57"/>
      <c r="E570" s="55"/>
      <c r="F570" s="56"/>
    </row>
    <row r="571" spans="1:6" ht="23.25">
      <c r="A571" s="55"/>
      <c r="B571" s="56" t="s">
        <v>505</v>
      </c>
      <c r="C571" s="56" t="s">
        <v>157</v>
      </c>
      <c r="D571" s="57">
        <v>35000</v>
      </c>
      <c r="E571" s="55"/>
      <c r="F571" s="56"/>
    </row>
    <row r="572" spans="1:6" ht="23.25">
      <c r="A572" s="55"/>
      <c r="B572" s="56"/>
      <c r="C572" s="56" t="s">
        <v>158</v>
      </c>
      <c r="D572" s="57"/>
      <c r="E572" s="55"/>
      <c r="F572" s="56"/>
    </row>
    <row r="573" spans="1:6" ht="23.25">
      <c r="A573" s="55"/>
      <c r="B573" s="56"/>
      <c r="C573" s="56" t="s">
        <v>151</v>
      </c>
      <c r="D573" s="57"/>
      <c r="E573" s="55"/>
      <c r="F573" s="56"/>
    </row>
    <row r="574" spans="1:6" ht="23.25">
      <c r="A574" s="55"/>
      <c r="B574" s="56"/>
      <c r="C574" s="68" t="s">
        <v>152</v>
      </c>
      <c r="D574" s="57"/>
      <c r="E574" s="55"/>
      <c r="F574" s="56"/>
    </row>
    <row r="575" spans="1:6" ht="23.25">
      <c r="A575" s="55"/>
      <c r="B575" s="56"/>
      <c r="C575" s="68" t="s">
        <v>161</v>
      </c>
      <c r="D575" s="57"/>
      <c r="E575" s="55"/>
      <c r="F575" s="56"/>
    </row>
    <row r="576" spans="1:6" ht="23.25">
      <c r="A576" s="55"/>
      <c r="B576" s="56"/>
      <c r="C576" s="68" t="s">
        <v>162</v>
      </c>
      <c r="D576" s="57"/>
      <c r="E576" s="55"/>
      <c r="F576" s="56"/>
    </row>
    <row r="577" spans="1:6" ht="23.25">
      <c r="A577" s="55"/>
      <c r="B577" s="56"/>
      <c r="C577" s="69" t="s">
        <v>163</v>
      </c>
      <c r="D577" s="57"/>
      <c r="E577" s="55"/>
      <c r="F577" s="56"/>
    </row>
    <row r="578" spans="1:6" ht="23.25">
      <c r="A578" s="55"/>
      <c r="B578" s="56"/>
      <c r="C578" s="68" t="s">
        <v>164</v>
      </c>
      <c r="D578" s="57"/>
      <c r="E578" s="55"/>
      <c r="F578" s="56"/>
    </row>
    <row r="579" spans="1:6" ht="23.25">
      <c r="A579" s="55"/>
      <c r="B579" s="56"/>
      <c r="C579" s="56" t="s">
        <v>156</v>
      </c>
      <c r="D579" s="57"/>
      <c r="E579" s="55"/>
      <c r="F579" s="56"/>
    </row>
    <row r="580" spans="1:9" ht="23.25">
      <c r="A580" s="55">
        <v>32</v>
      </c>
      <c r="B580" s="56"/>
      <c r="C580" s="56" t="s">
        <v>166</v>
      </c>
      <c r="D580" s="57">
        <v>25700</v>
      </c>
      <c r="E580" s="55" t="s">
        <v>775</v>
      </c>
      <c r="F580" s="56"/>
      <c r="I580" s="74">
        <v>890737.5</v>
      </c>
    </row>
    <row r="581" spans="1:9" ht="23.25">
      <c r="A581" s="55"/>
      <c r="B581" s="56"/>
      <c r="C581" s="56" t="s">
        <v>167</v>
      </c>
      <c r="D581" s="57"/>
      <c r="E581" s="55"/>
      <c r="F581" s="56"/>
      <c r="I581" s="72"/>
    </row>
    <row r="582" spans="1:6" ht="23.25">
      <c r="A582" s="55"/>
      <c r="B582" s="56"/>
      <c r="C582" s="56" t="s">
        <v>168</v>
      </c>
      <c r="D582" s="57"/>
      <c r="E582" s="55"/>
      <c r="F582" s="56"/>
    </row>
    <row r="583" spans="1:6" ht="23.25">
      <c r="A583" s="55"/>
      <c r="B583" s="56"/>
      <c r="C583" s="56" t="s">
        <v>170</v>
      </c>
      <c r="D583" s="57"/>
      <c r="E583" s="55"/>
      <c r="F583" s="56"/>
    </row>
    <row r="584" spans="1:6" ht="23.25">
      <c r="A584" s="55"/>
      <c r="B584" s="56"/>
      <c r="C584" s="56" t="s">
        <v>169</v>
      </c>
      <c r="D584" s="57"/>
      <c r="E584" s="55"/>
      <c r="F584" s="56"/>
    </row>
    <row r="585" spans="1:6" ht="23.25">
      <c r="A585" s="55">
        <v>33</v>
      </c>
      <c r="B585" s="56"/>
      <c r="C585" s="56" t="s">
        <v>171</v>
      </c>
      <c r="D585" s="57">
        <v>62700</v>
      </c>
      <c r="E585" s="55" t="s">
        <v>775</v>
      </c>
      <c r="F585" s="56"/>
    </row>
    <row r="586" spans="1:6" ht="23.25">
      <c r="A586" s="55"/>
      <c r="B586" s="56"/>
      <c r="C586" s="56" t="s">
        <v>172</v>
      </c>
      <c r="D586" s="57"/>
      <c r="E586" s="55"/>
      <c r="F586" s="56"/>
    </row>
    <row r="587" spans="1:6" ht="23.25">
      <c r="A587" s="55"/>
      <c r="B587" s="56"/>
      <c r="C587" s="56" t="s">
        <v>173</v>
      </c>
      <c r="D587" s="57"/>
      <c r="E587" s="55"/>
      <c r="F587" s="56"/>
    </row>
    <row r="588" spans="1:6" ht="23.25">
      <c r="A588" s="55"/>
      <c r="B588" s="56"/>
      <c r="C588" s="56" t="s">
        <v>174</v>
      </c>
      <c r="D588" s="57"/>
      <c r="E588" s="55"/>
      <c r="F588" s="56"/>
    </row>
    <row r="589" spans="1:6" ht="23.25">
      <c r="A589" s="55"/>
      <c r="B589" s="56"/>
      <c r="C589" s="56" t="s">
        <v>175</v>
      </c>
      <c r="D589" s="57"/>
      <c r="E589" s="55"/>
      <c r="F589" s="56"/>
    </row>
    <row r="590" spans="1:6" ht="23.25">
      <c r="A590" s="55"/>
      <c r="B590" s="56"/>
      <c r="C590" s="56" t="s">
        <v>176</v>
      </c>
      <c r="D590" s="57"/>
      <c r="E590" s="55"/>
      <c r="F590" s="56"/>
    </row>
    <row r="591" spans="1:6" ht="23.25">
      <c r="A591" s="55"/>
      <c r="B591" s="56"/>
      <c r="C591" s="56" t="s">
        <v>177</v>
      </c>
      <c r="D591" s="57"/>
      <c r="E591" s="55"/>
      <c r="F591" s="56"/>
    </row>
    <row r="592" spans="1:6" ht="23.25">
      <c r="A592" s="55"/>
      <c r="B592" s="56"/>
      <c r="C592" s="56" t="s">
        <v>178</v>
      </c>
      <c r="D592" s="57"/>
      <c r="E592" s="55"/>
      <c r="F592" s="56"/>
    </row>
    <row r="593" spans="1:6" ht="23.25">
      <c r="A593" s="55"/>
      <c r="B593" s="56"/>
      <c r="C593" s="56" t="s">
        <v>179</v>
      </c>
      <c r="D593" s="57"/>
      <c r="E593" s="55"/>
      <c r="F593" s="56"/>
    </row>
    <row r="594" spans="1:9" ht="23.25">
      <c r="A594" s="55"/>
      <c r="B594" s="56"/>
      <c r="C594" s="56"/>
      <c r="D594" s="57"/>
      <c r="E594" s="55"/>
      <c r="F594" s="56"/>
      <c r="I594" s="71">
        <f>SUM(D580:D585)</f>
        <v>88400</v>
      </c>
    </row>
    <row r="595" spans="1:6" ht="23.25">
      <c r="A595" s="55"/>
      <c r="B595" s="56"/>
      <c r="C595" s="56"/>
      <c r="D595" s="57"/>
      <c r="E595" s="55"/>
      <c r="F595" s="56"/>
    </row>
    <row r="596" spans="1:6" ht="26.25">
      <c r="A596" s="217" t="s">
        <v>25</v>
      </c>
      <c r="B596" s="217"/>
      <c r="C596" s="217"/>
      <c r="D596" s="217"/>
      <c r="E596" s="217"/>
      <c r="F596" s="217"/>
    </row>
    <row r="597" spans="1:6" ht="23.25">
      <c r="A597" s="55" t="s">
        <v>767</v>
      </c>
      <c r="B597" s="55" t="s">
        <v>768</v>
      </c>
      <c r="C597" s="55" t="s">
        <v>769</v>
      </c>
      <c r="D597" s="55" t="s">
        <v>770</v>
      </c>
      <c r="E597" s="55" t="s">
        <v>771</v>
      </c>
      <c r="F597" s="55" t="s">
        <v>772</v>
      </c>
    </row>
    <row r="598" spans="1:6" ht="23.25">
      <c r="A598" s="55">
        <v>34</v>
      </c>
      <c r="B598" s="56"/>
      <c r="C598" s="56" t="s">
        <v>180</v>
      </c>
      <c r="D598" s="57">
        <v>92000</v>
      </c>
      <c r="E598" s="55" t="s">
        <v>775</v>
      </c>
      <c r="F598" s="56"/>
    </row>
    <row r="599" spans="1:6" ht="23.25">
      <c r="A599" s="55"/>
      <c r="B599" s="56"/>
      <c r="C599" s="56" t="s">
        <v>181</v>
      </c>
      <c r="D599" s="57"/>
      <c r="E599" s="55"/>
      <c r="F599" s="56"/>
    </row>
    <row r="600" spans="1:6" ht="23.25">
      <c r="A600" s="55"/>
      <c r="B600" s="56"/>
      <c r="C600" s="56" t="s">
        <v>180</v>
      </c>
      <c r="D600" s="57"/>
      <c r="E600" s="55"/>
      <c r="F600" s="56"/>
    </row>
    <row r="601" spans="1:6" ht="23.25">
      <c r="A601" s="55"/>
      <c r="B601" s="56"/>
      <c r="C601" s="56" t="s">
        <v>182</v>
      </c>
      <c r="D601" s="57"/>
      <c r="E601" s="55"/>
      <c r="F601" s="56"/>
    </row>
    <row r="602" spans="1:6" ht="23.25">
      <c r="A602" s="55"/>
      <c r="B602" s="56"/>
      <c r="C602" s="56" t="s">
        <v>183</v>
      </c>
      <c r="D602" s="57"/>
      <c r="E602" s="55"/>
      <c r="F602" s="56"/>
    </row>
    <row r="603" spans="1:6" ht="23.25">
      <c r="A603" s="55">
        <v>35</v>
      </c>
      <c r="B603" s="56"/>
      <c r="C603" s="56" t="s">
        <v>184</v>
      </c>
      <c r="D603" s="57">
        <v>55000</v>
      </c>
      <c r="E603" s="55" t="s">
        <v>775</v>
      </c>
      <c r="F603" s="56"/>
    </row>
    <row r="604" spans="1:6" ht="23.25">
      <c r="A604" s="55"/>
      <c r="B604" s="56"/>
      <c r="C604" s="56" t="s">
        <v>185</v>
      </c>
      <c r="D604" s="57"/>
      <c r="E604" s="55"/>
      <c r="F604" s="56"/>
    </row>
    <row r="605" spans="1:6" ht="23.25">
      <c r="A605" s="55"/>
      <c r="B605" s="56"/>
      <c r="C605" s="56" t="s">
        <v>186</v>
      </c>
      <c r="D605" s="57"/>
      <c r="E605" s="55"/>
      <c r="F605" s="56"/>
    </row>
    <row r="606" spans="1:6" ht="23.25">
      <c r="A606" s="55"/>
      <c r="B606" s="56"/>
      <c r="C606" s="56" t="s">
        <v>187</v>
      </c>
      <c r="D606" s="57"/>
      <c r="E606" s="55"/>
      <c r="F606" s="56"/>
    </row>
    <row r="607" spans="1:6" ht="23.25">
      <c r="A607" s="55"/>
      <c r="B607" s="56"/>
      <c r="C607" s="56" t="s">
        <v>189</v>
      </c>
      <c r="D607" s="57"/>
      <c r="E607" s="55"/>
      <c r="F607" s="56"/>
    </row>
    <row r="608" spans="1:6" ht="23.25">
      <c r="A608" s="55"/>
      <c r="B608" s="56"/>
      <c r="C608" s="56" t="s">
        <v>188</v>
      </c>
      <c r="D608" s="57"/>
      <c r="E608" s="55"/>
      <c r="F608" s="56"/>
    </row>
    <row r="609" spans="1:6" ht="23.25">
      <c r="A609" s="55"/>
      <c r="B609" s="56"/>
      <c r="C609" s="56" t="s">
        <v>190</v>
      </c>
      <c r="D609" s="57"/>
      <c r="E609" s="55"/>
      <c r="F609" s="56"/>
    </row>
    <row r="610" spans="1:6" ht="23.25">
      <c r="A610" s="55"/>
      <c r="B610" s="56"/>
      <c r="C610" s="56" t="s">
        <v>191</v>
      </c>
      <c r="D610" s="57"/>
      <c r="E610" s="55"/>
      <c r="F610" s="56"/>
    </row>
    <row r="611" spans="1:6" ht="23.25">
      <c r="A611" s="55"/>
      <c r="B611" s="56"/>
      <c r="C611" s="56" t="s">
        <v>192</v>
      </c>
      <c r="D611" s="57"/>
      <c r="E611" s="55"/>
      <c r="F611" s="56"/>
    </row>
    <row r="612" spans="1:6" ht="23.25">
      <c r="A612" s="55"/>
      <c r="B612" s="56"/>
      <c r="C612" s="56" t="s">
        <v>193</v>
      </c>
      <c r="D612" s="57"/>
      <c r="E612" s="55"/>
      <c r="F612" s="56"/>
    </row>
    <row r="613" spans="1:6" ht="23.25">
      <c r="A613" s="55"/>
      <c r="B613" s="56"/>
      <c r="C613" s="56" t="s">
        <v>194</v>
      </c>
      <c r="D613" s="57"/>
      <c r="E613" s="55"/>
      <c r="F613" s="56"/>
    </row>
    <row r="614" spans="1:6" ht="23.25">
      <c r="A614" s="55"/>
      <c r="B614" s="56"/>
      <c r="C614" s="56" t="s">
        <v>195</v>
      </c>
      <c r="D614" s="57"/>
      <c r="E614" s="55"/>
      <c r="F614" s="56"/>
    </row>
    <row r="615" spans="1:6" ht="23.25">
      <c r="A615" s="55"/>
      <c r="B615" s="56"/>
      <c r="C615" s="56" t="s">
        <v>196</v>
      </c>
      <c r="D615" s="57"/>
      <c r="E615" s="55"/>
      <c r="F615" s="56"/>
    </row>
    <row r="616" spans="1:6" ht="23.25">
      <c r="A616" s="55"/>
      <c r="B616" s="56"/>
      <c r="C616" s="56" t="s">
        <v>197</v>
      </c>
      <c r="D616" s="57"/>
      <c r="E616" s="55"/>
      <c r="F616" s="56"/>
    </row>
    <row r="617" spans="1:6" ht="23.25">
      <c r="A617" s="55"/>
      <c r="B617" s="56"/>
      <c r="C617" s="56" t="s">
        <v>201</v>
      </c>
      <c r="D617" s="57"/>
      <c r="E617" s="55"/>
      <c r="F617" s="56"/>
    </row>
    <row r="618" spans="1:6" ht="23.25">
      <c r="A618" s="55"/>
      <c r="B618" s="56"/>
      <c r="C618" s="56" t="s">
        <v>198</v>
      </c>
      <c r="D618" s="57"/>
      <c r="E618" s="55"/>
      <c r="F618" s="56"/>
    </row>
    <row r="619" spans="1:6" ht="23.25">
      <c r="A619" s="55">
        <v>36</v>
      </c>
      <c r="B619" s="56"/>
      <c r="C619" s="75" t="s">
        <v>199</v>
      </c>
      <c r="D619" s="57">
        <v>303000</v>
      </c>
      <c r="E619" s="55" t="s">
        <v>775</v>
      </c>
      <c r="F619" s="56"/>
    </row>
    <row r="620" spans="1:6" ht="23.25">
      <c r="A620" s="55"/>
      <c r="B620" s="56"/>
      <c r="C620" s="56" t="s">
        <v>200</v>
      </c>
      <c r="D620" s="57"/>
      <c r="E620" s="55"/>
      <c r="F620" s="56"/>
    </row>
    <row r="621" spans="1:6" ht="23.25">
      <c r="A621" s="55"/>
      <c r="B621" s="56"/>
      <c r="C621" s="56" t="s">
        <v>202</v>
      </c>
      <c r="D621" s="57"/>
      <c r="E621" s="55"/>
      <c r="F621" s="56"/>
    </row>
    <row r="622" spans="1:6" ht="23.25">
      <c r="A622" s="55"/>
      <c r="B622" s="56"/>
      <c r="C622" s="56" t="s">
        <v>203</v>
      </c>
      <c r="D622" s="57"/>
      <c r="E622" s="55"/>
      <c r="F622" s="56"/>
    </row>
    <row r="623" spans="1:6" ht="23.25">
      <c r="A623" s="55"/>
      <c r="B623" s="56"/>
      <c r="C623" s="56" t="s">
        <v>204</v>
      </c>
      <c r="D623" s="57"/>
      <c r="E623" s="55"/>
      <c r="F623" s="56"/>
    </row>
    <row r="624" spans="1:6" ht="23.25">
      <c r="A624" s="55"/>
      <c r="B624" s="56"/>
      <c r="C624" s="56" t="s">
        <v>205</v>
      </c>
      <c r="D624" s="57"/>
      <c r="E624" s="55"/>
      <c r="F624" s="56"/>
    </row>
    <row r="625" spans="1:6" ht="23.25">
      <c r="A625" s="55"/>
      <c r="B625" s="56"/>
      <c r="C625" s="56" t="s">
        <v>206</v>
      </c>
      <c r="D625" s="57"/>
      <c r="E625" s="55"/>
      <c r="F625" s="56"/>
    </row>
    <row r="626" spans="1:6" ht="23.25">
      <c r="A626" s="55"/>
      <c r="B626" s="56"/>
      <c r="C626" s="56" t="s">
        <v>207</v>
      </c>
      <c r="D626" s="57"/>
      <c r="E626" s="55"/>
      <c r="F626" s="56"/>
    </row>
    <row r="627" spans="1:6" ht="23.25">
      <c r="A627" s="55"/>
      <c r="B627" s="56"/>
      <c r="C627" s="56" t="s">
        <v>208</v>
      </c>
      <c r="D627" s="57"/>
      <c r="E627" s="55"/>
      <c r="F627" s="56"/>
    </row>
    <row r="628" spans="1:6" ht="23.25">
      <c r="A628" s="55"/>
      <c r="B628" s="56"/>
      <c r="C628" s="56" t="s">
        <v>210</v>
      </c>
      <c r="D628" s="57"/>
      <c r="E628" s="55"/>
      <c r="F628" s="56"/>
    </row>
    <row r="629" spans="1:9" ht="23.25">
      <c r="A629" s="55"/>
      <c r="B629" s="56"/>
      <c r="C629" s="56" t="s">
        <v>209</v>
      </c>
      <c r="D629" s="57"/>
      <c r="E629" s="55"/>
      <c r="F629" s="56"/>
      <c r="I629" s="71">
        <f>SUM(D598:D619)</f>
        <v>450000</v>
      </c>
    </row>
    <row r="631" spans="1:6" ht="26.25">
      <c r="A631" s="217" t="s">
        <v>25</v>
      </c>
      <c r="B631" s="217"/>
      <c r="C631" s="217"/>
      <c r="D631" s="217"/>
      <c r="E631" s="217"/>
      <c r="F631" s="217"/>
    </row>
    <row r="632" spans="1:6" ht="23.25">
      <c r="A632" s="55" t="s">
        <v>767</v>
      </c>
      <c r="B632" s="55" t="s">
        <v>768</v>
      </c>
      <c r="C632" s="55" t="s">
        <v>769</v>
      </c>
      <c r="D632" s="55" t="s">
        <v>770</v>
      </c>
      <c r="E632" s="55" t="s">
        <v>771</v>
      </c>
      <c r="F632" s="55" t="s">
        <v>772</v>
      </c>
    </row>
    <row r="633" spans="1:6" ht="23.25">
      <c r="A633" s="55"/>
      <c r="B633" s="56"/>
      <c r="C633" s="56" t="s">
        <v>211</v>
      </c>
      <c r="D633" s="57"/>
      <c r="E633" s="55"/>
      <c r="F633" s="56"/>
    </row>
    <row r="634" spans="1:6" ht="23.25">
      <c r="A634" s="55"/>
      <c r="B634" s="56"/>
      <c r="C634" s="56" t="s">
        <v>212</v>
      </c>
      <c r="D634" s="57"/>
      <c r="E634" s="55"/>
      <c r="F634" s="56"/>
    </row>
    <row r="635" spans="1:6" ht="23.25">
      <c r="A635" s="55"/>
      <c r="B635" s="56"/>
      <c r="C635" s="56" t="s">
        <v>213</v>
      </c>
      <c r="D635" s="57"/>
      <c r="E635" s="55"/>
      <c r="F635" s="56"/>
    </row>
    <row r="636" spans="1:6" ht="23.25">
      <c r="A636" s="55"/>
      <c r="B636" s="56"/>
      <c r="C636" s="56" t="s">
        <v>214</v>
      </c>
      <c r="D636" s="57"/>
      <c r="E636" s="55"/>
      <c r="F636" s="56"/>
    </row>
    <row r="637" spans="1:6" ht="23.25">
      <c r="A637" s="55"/>
      <c r="B637" s="56"/>
      <c r="C637" s="56" t="s">
        <v>215</v>
      </c>
      <c r="D637" s="57"/>
      <c r="E637" s="55"/>
      <c r="F637" s="56"/>
    </row>
    <row r="638" spans="1:6" ht="23.25">
      <c r="A638" s="55"/>
      <c r="B638" s="56"/>
      <c r="C638" s="56" t="s">
        <v>216</v>
      </c>
      <c r="D638" s="57"/>
      <c r="E638" s="55"/>
      <c r="F638" s="56"/>
    </row>
    <row r="639" spans="1:6" ht="23.25">
      <c r="A639" s="55"/>
      <c r="B639" s="56"/>
      <c r="C639" s="56" t="s">
        <v>217</v>
      </c>
      <c r="D639" s="57"/>
      <c r="E639" s="55"/>
      <c r="F639" s="56"/>
    </row>
    <row r="640" spans="1:6" ht="23.25">
      <c r="A640" s="55"/>
      <c r="B640" s="56"/>
      <c r="C640" s="56" t="s">
        <v>218</v>
      </c>
      <c r="D640" s="57"/>
      <c r="E640" s="55"/>
      <c r="F640" s="56"/>
    </row>
    <row r="641" spans="1:6" ht="23.25">
      <c r="A641" s="55"/>
      <c r="B641" s="56"/>
      <c r="C641" s="56" t="s">
        <v>219</v>
      </c>
      <c r="D641" s="57"/>
      <c r="E641" s="55"/>
      <c r="F641" s="56"/>
    </row>
    <row r="642" spans="1:6" ht="23.25">
      <c r="A642" s="55"/>
      <c r="B642" s="56"/>
      <c r="C642" s="56" t="s">
        <v>220</v>
      </c>
      <c r="D642" s="57"/>
      <c r="E642" s="55"/>
      <c r="F642" s="56"/>
    </row>
    <row r="643" spans="1:6" ht="23.25">
      <c r="A643" s="55"/>
      <c r="B643" s="56"/>
      <c r="C643" s="56" t="s">
        <v>221</v>
      </c>
      <c r="D643" s="57"/>
      <c r="E643" s="55"/>
      <c r="F643" s="56"/>
    </row>
    <row r="644" spans="1:6" ht="23.25">
      <c r="A644" s="55"/>
      <c r="B644" s="56"/>
      <c r="C644" s="56" t="s">
        <v>222</v>
      </c>
      <c r="D644" s="57"/>
      <c r="E644" s="55"/>
      <c r="F644" s="56"/>
    </row>
    <row r="645" spans="1:6" ht="23.25">
      <c r="A645" s="55"/>
      <c r="B645" s="56"/>
      <c r="C645" s="56" t="s">
        <v>223</v>
      </c>
      <c r="D645" s="57"/>
      <c r="E645" s="55"/>
      <c r="F645" s="56"/>
    </row>
    <row r="646" spans="1:6" ht="23.25">
      <c r="A646" s="55"/>
      <c r="B646" s="56"/>
      <c r="C646" s="56" t="s">
        <v>224</v>
      </c>
      <c r="D646" s="57"/>
      <c r="E646" s="55"/>
      <c r="F646" s="56"/>
    </row>
    <row r="647" spans="1:6" ht="23.25">
      <c r="A647" s="55"/>
      <c r="B647" s="56"/>
      <c r="C647" s="56" t="s">
        <v>225</v>
      </c>
      <c r="D647" s="57"/>
      <c r="E647" s="55"/>
      <c r="F647" s="56"/>
    </row>
    <row r="648" spans="1:6" ht="23.25">
      <c r="A648" s="55"/>
      <c r="B648" s="56"/>
      <c r="C648" s="56" t="s">
        <v>226</v>
      </c>
      <c r="D648" s="57"/>
      <c r="E648" s="55"/>
      <c r="F648" s="56"/>
    </row>
    <row r="649" spans="1:6" ht="23.25">
      <c r="A649" s="55"/>
      <c r="B649" s="56"/>
      <c r="C649" s="56" t="s">
        <v>227</v>
      </c>
      <c r="D649" s="57"/>
      <c r="E649" s="55"/>
      <c r="F649" s="56"/>
    </row>
    <row r="650" spans="1:6" ht="23.25">
      <c r="A650" s="55"/>
      <c r="B650" s="56"/>
      <c r="C650" s="56" t="s">
        <v>228</v>
      </c>
      <c r="D650" s="57"/>
      <c r="E650" s="55"/>
      <c r="F650" s="56"/>
    </row>
    <row r="651" spans="1:6" ht="23.25">
      <c r="A651" s="55"/>
      <c r="B651" s="56"/>
      <c r="C651" s="56" t="s">
        <v>229</v>
      </c>
      <c r="D651" s="57"/>
      <c r="E651" s="55"/>
      <c r="F651" s="56"/>
    </row>
    <row r="652" spans="1:6" ht="23.25">
      <c r="A652" s="55"/>
      <c r="B652" s="56"/>
      <c r="C652" s="56" t="s">
        <v>230</v>
      </c>
      <c r="D652" s="57"/>
      <c r="E652" s="55"/>
      <c r="F652" s="56"/>
    </row>
    <row r="653" spans="1:6" ht="23.25">
      <c r="A653" s="55"/>
      <c r="B653" s="56"/>
      <c r="C653" s="56" t="s">
        <v>231</v>
      </c>
      <c r="D653" s="57"/>
      <c r="E653" s="55"/>
      <c r="F653" s="56"/>
    </row>
    <row r="654" spans="1:6" ht="23.25">
      <c r="A654" s="55"/>
      <c r="B654" s="56"/>
      <c r="C654" s="56" t="s">
        <v>232</v>
      </c>
      <c r="D654" s="57"/>
      <c r="E654" s="55"/>
      <c r="F654" s="56"/>
    </row>
    <row r="655" spans="1:6" ht="23.25">
      <c r="A655" s="55"/>
      <c r="B655" s="56"/>
      <c r="C655" s="56" t="s">
        <v>233</v>
      </c>
      <c r="D655" s="57"/>
      <c r="E655" s="55"/>
      <c r="F655" s="56"/>
    </row>
    <row r="656" spans="1:6" ht="23.25">
      <c r="A656" s="55"/>
      <c r="B656" s="56"/>
      <c r="C656" s="56" t="s">
        <v>234</v>
      </c>
      <c r="D656" s="57"/>
      <c r="E656" s="55"/>
      <c r="F656" s="56"/>
    </row>
    <row r="657" spans="1:6" ht="23.25">
      <c r="A657" s="55"/>
      <c r="B657" s="56"/>
      <c r="C657" s="56" t="s">
        <v>235</v>
      </c>
      <c r="D657" s="57"/>
      <c r="E657" s="55"/>
      <c r="F657" s="56"/>
    </row>
    <row r="658" spans="1:6" ht="23.25">
      <c r="A658" s="55"/>
      <c r="B658" s="56"/>
      <c r="C658" s="56" t="s">
        <v>236</v>
      </c>
      <c r="D658" s="57"/>
      <c r="E658" s="55"/>
      <c r="F658" s="56"/>
    </row>
    <row r="659" spans="1:6" ht="23.25">
      <c r="A659" s="55"/>
      <c r="B659" s="56"/>
      <c r="C659" s="56" t="s">
        <v>237</v>
      </c>
      <c r="D659" s="57"/>
      <c r="E659" s="55"/>
      <c r="F659" s="56"/>
    </row>
    <row r="660" spans="1:6" ht="23.25">
      <c r="A660" s="55"/>
      <c r="B660" s="56"/>
      <c r="C660" s="56" t="s">
        <v>238</v>
      </c>
      <c r="D660" s="57"/>
      <c r="E660" s="55"/>
      <c r="F660" s="56"/>
    </row>
    <row r="661" spans="1:6" ht="23.25">
      <c r="A661" s="55"/>
      <c r="B661" s="56"/>
      <c r="C661" s="56" t="s">
        <v>239</v>
      </c>
      <c r="D661" s="57"/>
      <c r="E661" s="55"/>
      <c r="F661" s="56"/>
    </row>
    <row r="662" spans="1:6" ht="23.25">
      <c r="A662" s="55"/>
      <c r="B662" s="56"/>
      <c r="C662" s="56" t="s">
        <v>240</v>
      </c>
      <c r="D662" s="57"/>
      <c r="E662" s="55"/>
      <c r="F662" s="56"/>
    </row>
    <row r="663" spans="1:6" ht="23.25">
      <c r="A663" s="55"/>
      <c r="B663" s="56"/>
      <c r="C663" s="56" t="s">
        <v>241</v>
      </c>
      <c r="D663" s="57"/>
      <c r="E663" s="55"/>
      <c r="F663" s="56"/>
    </row>
    <row r="664" spans="1:6" ht="23.25">
      <c r="A664" s="55"/>
      <c r="B664" s="56"/>
      <c r="C664" s="56"/>
      <c r="D664" s="57"/>
      <c r="E664" s="55"/>
      <c r="F664" s="56"/>
    </row>
    <row r="666" spans="1:6" ht="26.25">
      <c r="A666" s="217" t="s">
        <v>25</v>
      </c>
      <c r="B666" s="217"/>
      <c r="C666" s="217"/>
      <c r="D666" s="217"/>
      <c r="E666" s="217"/>
      <c r="F666" s="217"/>
    </row>
    <row r="667" spans="1:6" ht="23.25">
      <c r="A667" s="55" t="s">
        <v>767</v>
      </c>
      <c r="B667" s="55" t="s">
        <v>768</v>
      </c>
      <c r="C667" s="55" t="s">
        <v>769</v>
      </c>
      <c r="D667" s="55" t="s">
        <v>770</v>
      </c>
      <c r="E667" s="55" t="s">
        <v>771</v>
      </c>
      <c r="F667" s="55" t="s">
        <v>772</v>
      </c>
    </row>
    <row r="668" spans="1:6" ht="23.25">
      <c r="A668" s="55"/>
      <c r="B668" s="56"/>
      <c r="C668" s="56" t="s">
        <v>242</v>
      </c>
      <c r="D668" s="57"/>
      <c r="E668" s="55"/>
      <c r="F668" s="56"/>
    </row>
    <row r="669" spans="1:6" ht="23.25">
      <c r="A669" s="55"/>
      <c r="B669" s="56"/>
      <c r="C669" s="56" t="s">
        <v>243</v>
      </c>
      <c r="D669" s="57"/>
      <c r="E669" s="55"/>
      <c r="F669" s="56"/>
    </row>
    <row r="670" spans="1:6" ht="23.25">
      <c r="A670" s="55"/>
      <c r="B670" s="56"/>
      <c r="C670" s="56" t="s">
        <v>244</v>
      </c>
      <c r="D670" s="57"/>
      <c r="E670" s="55"/>
      <c r="F670" s="56"/>
    </row>
    <row r="671" spans="1:6" ht="23.25">
      <c r="A671" s="55"/>
      <c r="B671" s="56"/>
      <c r="C671" s="56" t="s">
        <v>245</v>
      </c>
      <c r="D671" s="57"/>
      <c r="E671" s="55"/>
      <c r="F671" s="56"/>
    </row>
    <row r="672" spans="1:6" ht="23.25">
      <c r="A672" s="55"/>
      <c r="B672" s="56"/>
      <c r="C672" s="56" t="s">
        <v>246</v>
      </c>
      <c r="D672" s="57"/>
      <c r="E672" s="55"/>
      <c r="F672" s="56"/>
    </row>
    <row r="673" spans="1:6" ht="23.25">
      <c r="A673" s="55"/>
      <c r="B673" s="56"/>
      <c r="C673" s="56" t="s">
        <v>247</v>
      </c>
      <c r="D673" s="57"/>
      <c r="E673" s="55"/>
      <c r="F673" s="56"/>
    </row>
    <row r="674" spans="1:6" ht="23.25">
      <c r="A674" s="55"/>
      <c r="B674" s="56"/>
      <c r="C674" s="56" t="s">
        <v>248</v>
      </c>
      <c r="D674" s="57"/>
      <c r="E674" s="55"/>
      <c r="F674" s="56"/>
    </row>
    <row r="675" spans="1:6" ht="23.25">
      <c r="A675" s="55"/>
      <c r="B675" s="56"/>
      <c r="C675" s="56" t="s">
        <v>249</v>
      </c>
      <c r="D675" s="57"/>
      <c r="E675" s="55"/>
      <c r="F675" s="56"/>
    </row>
    <row r="676" spans="1:6" ht="23.25">
      <c r="A676" s="55"/>
      <c r="B676" s="56"/>
      <c r="C676" s="56" t="s">
        <v>250</v>
      </c>
      <c r="D676" s="57"/>
      <c r="E676" s="55"/>
      <c r="F676" s="56"/>
    </row>
    <row r="677" spans="1:6" ht="23.25">
      <c r="A677" s="55"/>
      <c r="B677" s="56"/>
      <c r="C677" s="56" t="s">
        <v>251</v>
      </c>
      <c r="D677" s="57"/>
      <c r="E677" s="55"/>
      <c r="F677" s="56"/>
    </row>
    <row r="678" spans="1:6" ht="23.25">
      <c r="A678" s="55"/>
      <c r="B678" s="56"/>
      <c r="C678" s="56" t="s">
        <v>252</v>
      </c>
      <c r="D678" s="57"/>
      <c r="E678" s="55"/>
      <c r="F678" s="56"/>
    </row>
    <row r="679" spans="1:6" ht="23.25">
      <c r="A679" s="55"/>
      <c r="B679" s="56"/>
      <c r="C679" s="56" t="s">
        <v>253</v>
      </c>
      <c r="D679" s="57"/>
      <c r="E679" s="55"/>
      <c r="F679" s="56"/>
    </row>
    <row r="680" spans="1:6" ht="23.25">
      <c r="A680" s="55"/>
      <c r="B680" s="56"/>
      <c r="C680" s="56" t="s">
        <v>254</v>
      </c>
      <c r="D680" s="57"/>
      <c r="E680" s="55"/>
      <c r="F680" s="56"/>
    </row>
    <row r="681" spans="1:6" ht="23.25">
      <c r="A681" s="55"/>
      <c r="B681" s="56"/>
      <c r="C681" s="56" t="s">
        <v>255</v>
      </c>
      <c r="D681" s="57"/>
      <c r="E681" s="55"/>
      <c r="F681" s="56"/>
    </row>
    <row r="682" spans="1:6" ht="23.25">
      <c r="A682" s="55"/>
      <c r="B682" s="56"/>
      <c r="C682" s="56" t="s">
        <v>256</v>
      </c>
      <c r="D682" s="57"/>
      <c r="E682" s="55"/>
      <c r="F682" s="56"/>
    </row>
    <row r="683" spans="1:6" ht="23.25">
      <c r="A683" s="55"/>
      <c r="B683" s="56"/>
      <c r="C683" s="56" t="s">
        <v>257</v>
      </c>
      <c r="D683" s="57"/>
      <c r="E683" s="55"/>
      <c r="F683" s="56"/>
    </row>
    <row r="684" spans="1:6" ht="23.25">
      <c r="A684" s="55"/>
      <c r="B684" s="56"/>
      <c r="C684" s="56" t="s">
        <v>258</v>
      </c>
      <c r="D684" s="57"/>
      <c r="E684" s="55"/>
      <c r="F684" s="56"/>
    </row>
    <row r="685" spans="1:6" ht="23.25">
      <c r="A685" s="55"/>
      <c r="B685" s="56"/>
      <c r="C685" s="56" t="s">
        <v>259</v>
      </c>
      <c r="D685" s="57"/>
      <c r="E685" s="55"/>
      <c r="F685" s="56"/>
    </row>
    <row r="686" spans="1:6" ht="23.25">
      <c r="A686" s="55"/>
      <c r="B686" s="56"/>
      <c r="C686" s="56" t="s">
        <v>260</v>
      </c>
      <c r="D686" s="57"/>
      <c r="E686" s="55"/>
      <c r="F686" s="56"/>
    </row>
    <row r="687" spans="1:6" ht="23.25">
      <c r="A687" s="55"/>
      <c r="B687" s="56"/>
      <c r="C687" s="56" t="s">
        <v>261</v>
      </c>
      <c r="D687" s="57"/>
      <c r="E687" s="55"/>
      <c r="F687" s="56"/>
    </row>
    <row r="688" spans="1:6" ht="23.25">
      <c r="A688" s="55"/>
      <c r="B688" s="56"/>
      <c r="C688" s="56" t="s">
        <v>262</v>
      </c>
      <c r="D688" s="57"/>
      <c r="E688" s="55"/>
      <c r="F688" s="56"/>
    </row>
    <row r="689" spans="1:6" ht="23.25">
      <c r="A689" s="55"/>
      <c r="B689" s="56"/>
      <c r="C689" s="56" t="s">
        <v>257</v>
      </c>
      <c r="D689" s="57"/>
      <c r="E689" s="55"/>
      <c r="F689" s="56"/>
    </row>
    <row r="690" spans="1:6" ht="23.25">
      <c r="A690" s="55"/>
      <c r="B690" s="56"/>
      <c r="C690" s="56" t="s">
        <v>263</v>
      </c>
      <c r="D690" s="57"/>
      <c r="E690" s="55"/>
      <c r="F690" s="56"/>
    </row>
    <row r="691" spans="1:6" ht="23.25">
      <c r="A691" s="55"/>
      <c r="B691" s="56"/>
      <c r="C691" s="56" t="s">
        <v>259</v>
      </c>
      <c r="D691" s="57"/>
      <c r="E691" s="55"/>
      <c r="F691" s="56"/>
    </row>
    <row r="692" spans="1:6" ht="23.25">
      <c r="A692" s="55"/>
      <c r="B692" s="56"/>
      <c r="C692" s="56" t="s">
        <v>264</v>
      </c>
      <c r="D692" s="57"/>
      <c r="E692" s="55"/>
      <c r="F692" s="56"/>
    </row>
    <row r="693" spans="1:6" ht="23.25">
      <c r="A693" s="55"/>
      <c r="B693" s="56"/>
      <c r="C693" s="56" t="s">
        <v>265</v>
      </c>
      <c r="D693" s="57"/>
      <c r="E693" s="55"/>
      <c r="F693" s="56"/>
    </row>
    <row r="694" spans="1:6" ht="23.25">
      <c r="A694" s="55"/>
      <c r="B694" s="56"/>
      <c r="C694" s="75" t="s">
        <v>266</v>
      </c>
      <c r="D694" s="57"/>
      <c r="E694" s="55"/>
      <c r="F694" s="56"/>
    </row>
    <row r="695" spans="1:6" ht="23.25">
      <c r="A695" s="55"/>
      <c r="B695" s="56"/>
      <c r="C695" s="56" t="s">
        <v>267</v>
      </c>
      <c r="D695" s="57"/>
      <c r="E695" s="55"/>
      <c r="F695" s="56"/>
    </row>
    <row r="696" spans="1:6" ht="23.25">
      <c r="A696" s="55"/>
      <c r="B696" s="56"/>
      <c r="C696" s="56" t="s">
        <v>268</v>
      </c>
      <c r="D696" s="57"/>
      <c r="E696" s="55"/>
      <c r="F696" s="56"/>
    </row>
    <row r="697" spans="1:6" ht="23.25">
      <c r="A697" s="55"/>
      <c r="B697" s="56"/>
      <c r="C697" s="56" t="s">
        <v>269</v>
      </c>
      <c r="D697" s="57"/>
      <c r="E697" s="55"/>
      <c r="F697" s="56"/>
    </row>
    <row r="698" spans="1:6" ht="23.25">
      <c r="A698" s="55"/>
      <c r="B698" s="56"/>
      <c r="C698" s="56" t="s">
        <v>244</v>
      </c>
      <c r="D698" s="57"/>
      <c r="E698" s="55"/>
      <c r="F698" s="56"/>
    </row>
    <row r="699" spans="1:6" ht="23.25">
      <c r="A699" s="55"/>
      <c r="B699" s="56"/>
      <c r="C699" s="56" t="s">
        <v>245</v>
      </c>
      <c r="D699" s="57"/>
      <c r="E699" s="55"/>
      <c r="F699" s="56"/>
    </row>
    <row r="700" spans="1:6" ht="23.25">
      <c r="A700" s="58"/>
      <c r="B700" s="58"/>
      <c r="C700" s="56" t="s">
        <v>246</v>
      </c>
      <c r="D700" s="58"/>
      <c r="E700" s="58"/>
      <c r="F700" s="58"/>
    </row>
    <row r="701" spans="1:6" ht="26.25">
      <c r="A701" s="217" t="s">
        <v>25</v>
      </c>
      <c r="B701" s="217"/>
      <c r="C701" s="217"/>
      <c r="D701" s="217"/>
      <c r="E701" s="217"/>
      <c r="F701" s="217"/>
    </row>
    <row r="702" spans="1:6" ht="23.25">
      <c r="A702" s="55" t="s">
        <v>767</v>
      </c>
      <c r="B702" s="55" t="s">
        <v>768</v>
      </c>
      <c r="C702" s="55" t="s">
        <v>769</v>
      </c>
      <c r="D702" s="55" t="s">
        <v>770</v>
      </c>
      <c r="E702" s="55" t="s">
        <v>771</v>
      </c>
      <c r="F702" s="55" t="s">
        <v>772</v>
      </c>
    </row>
    <row r="703" spans="1:6" ht="23.25">
      <c r="A703" s="55"/>
      <c r="B703" s="56"/>
      <c r="C703" s="56" t="s">
        <v>271</v>
      </c>
      <c r="D703" s="57"/>
      <c r="E703" s="55"/>
      <c r="F703" s="56"/>
    </row>
    <row r="704" spans="1:6" ht="23.25">
      <c r="A704" s="55"/>
      <c r="B704" s="56"/>
      <c r="C704" s="56" t="s">
        <v>272</v>
      </c>
      <c r="D704" s="57"/>
      <c r="E704" s="55"/>
      <c r="F704" s="56"/>
    </row>
    <row r="705" spans="1:6" ht="23.25">
      <c r="A705" s="55"/>
      <c r="B705" s="56"/>
      <c r="C705" s="56" t="s">
        <v>273</v>
      </c>
      <c r="D705" s="57"/>
      <c r="E705" s="55"/>
      <c r="F705" s="56"/>
    </row>
    <row r="706" spans="1:6" ht="23.25">
      <c r="A706" s="55"/>
      <c r="B706" s="56"/>
      <c r="C706" s="56" t="s">
        <v>274</v>
      </c>
      <c r="D706" s="57"/>
      <c r="E706" s="55"/>
      <c r="F706" s="56"/>
    </row>
    <row r="707" spans="1:6" ht="23.25">
      <c r="A707" s="55"/>
      <c r="B707" s="56"/>
      <c r="C707" s="56" t="s">
        <v>389</v>
      </c>
      <c r="D707" s="57"/>
      <c r="E707" s="55"/>
      <c r="F707" s="56"/>
    </row>
    <row r="708" spans="1:6" ht="23.25">
      <c r="A708" s="55"/>
      <c r="B708" s="56"/>
      <c r="C708" s="56" t="s">
        <v>390</v>
      </c>
      <c r="D708" s="57"/>
      <c r="E708" s="55"/>
      <c r="F708" s="56"/>
    </row>
    <row r="709" spans="1:6" ht="23.25">
      <c r="A709" s="55"/>
      <c r="B709" s="56"/>
      <c r="C709" s="56" t="s">
        <v>391</v>
      </c>
      <c r="D709" s="57"/>
      <c r="E709" s="55"/>
      <c r="F709" s="56"/>
    </row>
    <row r="710" spans="1:6" ht="23.25">
      <c r="A710" s="55"/>
      <c r="B710" s="56"/>
      <c r="C710" s="56" t="s">
        <v>392</v>
      </c>
      <c r="D710" s="57"/>
      <c r="E710" s="55"/>
      <c r="F710" s="56"/>
    </row>
    <row r="711" spans="1:6" ht="23.25">
      <c r="A711" s="55"/>
      <c r="B711" s="56"/>
      <c r="C711" s="56" t="s">
        <v>393</v>
      </c>
      <c r="D711" s="57"/>
      <c r="E711" s="55"/>
      <c r="F711" s="56"/>
    </row>
    <row r="712" spans="1:6" ht="23.25">
      <c r="A712" s="55"/>
      <c r="B712" s="56"/>
      <c r="C712" s="56" t="s">
        <v>272</v>
      </c>
      <c r="D712" s="57"/>
      <c r="E712" s="55"/>
      <c r="F712" s="56"/>
    </row>
    <row r="713" spans="1:6" ht="23.25">
      <c r="A713" s="55"/>
      <c r="B713" s="56"/>
      <c r="C713" s="56" t="s">
        <v>273</v>
      </c>
      <c r="D713" s="57"/>
      <c r="E713" s="55"/>
      <c r="F713" s="56"/>
    </row>
    <row r="714" spans="1:6" ht="23.25">
      <c r="A714" s="55"/>
      <c r="B714" s="56"/>
      <c r="C714" s="56" t="s">
        <v>274</v>
      </c>
      <c r="D714" s="57"/>
      <c r="E714" s="55"/>
      <c r="F714" s="56"/>
    </row>
    <row r="715" spans="1:6" ht="23.25">
      <c r="A715" s="55"/>
      <c r="B715" s="56"/>
      <c r="C715" s="56" t="s">
        <v>389</v>
      </c>
      <c r="D715" s="57"/>
      <c r="E715" s="55"/>
      <c r="F715" s="56"/>
    </row>
    <row r="716" spans="1:6" ht="23.25">
      <c r="A716" s="55"/>
      <c r="B716" s="56"/>
      <c r="C716" s="56" t="s">
        <v>390</v>
      </c>
      <c r="D716" s="57"/>
      <c r="E716" s="55"/>
      <c r="F716" s="56"/>
    </row>
    <row r="717" spans="1:6" ht="23.25">
      <c r="A717" s="55"/>
      <c r="B717" s="56"/>
      <c r="C717" s="56" t="s">
        <v>391</v>
      </c>
      <c r="D717" s="57"/>
      <c r="E717" s="55"/>
      <c r="F717" s="56"/>
    </row>
    <row r="718" spans="1:6" ht="23.25">
      <c r="A718" s="55"/>
      <c r="B718" s="56"/>
      <c r="C718" s="56" t="s">
        <v>394</v>
      </c>
      <c r="D718" s="57"/>
      <c r="E718" s="55"/>
      <c r="F718" s="56"/>
    </row>
    <row r="719" spans="1:6" ht="23.25">
      <c r="A719" s="55"/>
      <c r="B719" s="56"/>
      <c r="C719" s="56" t="s">
        <v>269</v>
      </c>
      <c r="D719" s="57"/>
      <c r="E719" s="55"/>
      <c r="F719" s="56"/>
    </row>
    <row r="720" spans="1:6" ht="23.25">
      <c r="A720" s="55"/>
      <c r="B720" s="56"/>
      <c r="C720" s="56" t="s">
        <v>244</v>
      </c>
      <c r="D720" s="57"/>
      <c r="E720" s="55"/>
      <c r="F720" s="56"/>
    </row>
    <row r="721" spans="1:6" ht="23.25">
      <c r="A721" s="55"/>
      <c r="B721" s="56"/>
      <c r="C721" s="56" t="s">
        <v>245</v>
      </c>
      <c r="D721" s="57"/>
      <c r="E721" s="55"/>
      <c r="F721" s="56"/>
    </row>
    <row r="722" spans="1:6" ht="23.25">
      <c r="A722" s="55"/>
      <c r="B722" s="56"/>
      <c r="C722" s="56" t="s">
        <v>246</v>
      </c>
      <c r="D722" s="57"/>
      <c r="E722" s="55"/>
      <c r="F722" s="56"/>
    </row>
    <row r="723" spans="1:6" ht="23.25">
      <c r="A723" s="55"/>
      <c r="B723" s="56"/>
      <c r="C723" s="56" t="s">
        <v>395</v>
      </c>
      <c r="D723" s="57"/>
      <c r="E723" s="55"/>
      <c r="F723" s="56"/>
    </row>
    <row r="724" spans="1:6" ht="23.25">
      <c r="A724" s="55"/>
      <c r="B724" s="56"/>
      <c r="C724" s="56" t="s">
        <v>396</v>
      </c>
      <c r="D724" s="57"/>
      <c r="E724" s="55"/>
      <c r="F724" s="56"/>
    </row>
    <row r="725" spans="1:6" ht="23.25">
      <c r="A725" s="55">
        <v>37</v>
      </c>
      <c r="B725" s="56"/>
      <c r="C725" s="56" t="s">
        <v>401</v>
      </c>
      <c r="D725" s="57">
        <v>48212</v>
      </c>
      <c r="E725" s="55" t="s">
        <v>775</v>
      </c>
      <c r="F725" s="56"/>
    </row>
    <row r="726" spans="1:6" ht="23.25">
      <c r="A726" s="55"/>
      <c r="B726" s="56"/>
      <c r="C726" s="56" t="s">
        <v>402</v>
      </c>
      <c r="D726" s="57"/>
      <c r="E726" s="55"/>
      <c r="F726" s="56"/>
    </row>
    <row r="727" spans="1:6" ht="23.25">
      <c r="A727" s="55"/>
      <c r="B727" s="56"/>
      <c r="C727" s="56" t="s">
        <v>403</v>
      </c>
      <c r="D727" s="57"/>
      <c r="E727" s="55"/>
      <c r="F727" s="56"/>
    </row>
    <row r="728" spans="1:6" ht="23.25">
      <c r="A728" s="55">
        <v>38</v>
      </c>
      <c r="B728" s="56"/>
      <c r="C728" s="56" t="s">
        <v>404</v>
      </c>
      <c r="D728" s="57">
        <v>7911</v>
      </c>
      <c r="E728" s="55" t="s">
        <v>775</v>
      </c>
      <c r="F728" s="56"/>
    </row>
    <row r="729" spans="1:6" ht="23.25">
      <c r="A729" s="55"/>
      <c r="B729" s="56"/>
      <c r="C729" s="56" t="s">
        <v>405</v>
      </c>
      <c r="D729" s="57"/>
      <c r="E729" s="55"/>
      <c r="F729" s="56"/>
    </row>
    <row r="730" spans="1:6" ht="23.25">
      <c r="A730" s="55">
        <v>39</v>
      </c>
      <c r="B730" s="56"/>
      <c r="C730" s="56" t="s">
        <v>406</v>
      </c>
      <c r="D730" s="57">
        <v>160000</v>
      </c>
      <c r="E730" s="55" t="s">
        <v>775</v>
      </c>
      <c r="F730" s="56"/>
    </row>
    <row r="731" spans="1:6" ht="23.25">
      <c r="A731" s="55"/>
      <c r="B731" s="56"/>
      <c r="C731" s="56" t="s">
        <v>407</v>
      </c>
      <c r="D731" s="57"/>
      <c r="E731" s="55"/>
      <c r="F731" s="56"/>
    </row>
    <row r="732" spans="1:6" ht="23.25">
      <c r="A732" s="55"/>
      <c r="B732" s="56"/>
      <c r="C732" s="56" t="s">
        <v>408</v>
      </c>
      <c r="D732" s="57"/>
      <c r="E732" s="55"/>
      <c r="F732" s="56"/>
    </row>
    <row r="733" spans="1:6" ht="23.25">
      <c r="A733" s="55"/>
      <c r="B733" s="56"/>
      <c r="C733" s="56" t="s">
        <v>409</v>
      </c>
      <c r="D733" s="57"/>
      <c r="E733" s="55"/>
      <c r="F733" s="56"/>
    </row>
    <row r="734" spans="1:9" ht="23.25">
      <c r="A734" s="55"/>
      <c r="B734" s="56"/>
      <c r="C734" s="56" t="s">
        <v>415</v>
      </c>
      <c r="D734" s="57"/>
      <c r="E734" s="55"/>
      <c r="F734" s="56"/>
      <c r="I734" s="71">
        <f>SUM(D725:D730)</f>
        <v>216123</v>
      </c>
    </row>
    <row r="736" spans="1:6" ht="26.25">
      <c r="A736" s="217" t="s">
        <v>25</v>
      </c>
      <c r="B736" s="217"/>
      <c r="C736" s="217"/>
      <c r="D736" s="217"/>
      <c r="E736" s="217"/>
      <c r="F736" s="217"/>
    </row>
    <row r="737" spans="1:6" ht="23.25">
      <c r="A737" s="55" t="s">
        <v>767</v>
      </c>
      <c r="B737" s="55" t="s">
        <v>768</v>
      </c>
      <c r="C737" s="55" t="s">
        <v>769</v>
      </c>
      <c r="D737" s="55" t="s">
        <v>770</v>
      </c>
      <c r="E737" s="55" t="s">
        <v>771</v>
      </c>
      <c r="F737" s="55" t="s">
        <v>772</v>
      </c>
    </row>
    <row r="738" spans="1:6" ht="23.25">
      <c r="A738" s="55">
        <v>40</v>
      </c>
      <c r="B738" s="56"/>
      <c r="C738" s="56" t="s">
        <v>410</v>
      </c>
      <c r="D738" s="57">
        <v>201500</v>
      </c>
      <c r="E738" s="55" t="s">
        <v>775</v>
      </c>
      <c r="F738" s="56"/>
    </row>
    <row r="739" spans="1:6" ht="23.25">
      <c r="A739" s="55"/>
      <c r="B739" s="56"/>
      <c r="C739" s="56" t="s">
        <v>411</v>
      </c>
      <c r="D739" s="57"/>
      <c r="E739" s="55"/>
      <c r="F739" s="56"/>
    </row>
    <row r="740" spans="1:6" ht="23.25">
      <c r="A740" s="55"/>
      <c r="B740" s="56"/>
      <c r="C740" s="56" t="s">
        <v>412</v>
      </c>
      <c r="D740" s="57"/>
      <c r="E740" s="55"/>
      <c r="F740" s="56"/>
    </row>
    <row r="741" spans="1:6" ht="23.25">
      <c r="A741" s="55"/>
      <c r="B741" s="56"/>
      <c r="C741" s="56" t="s">
        <v>413</v>
      </c>
      <c r="D741" s="57"/>
      <c r="E741" s="55"/>
      <c r="F741" s="56"/>
    </row>
    <row r="742" spans="1:6" ht="23.25">
      <c r="A742" s="55"/>
      <c r="B742" s="56"/>
      <c r="C742" s="56" t="s">
        <v>414</v>
      </c>
      <c r="D742" s="57"/>
      <c r="E742" s="55"/>
      <c r="F742" s="56"/>
    </row>
    <row r="743" spans="1:9" ht="23.25">
      <c r="A743" s="55"/>
      <c r="B743" s="56"/>
      <c r="C743" s="56" t="s">
        <v>415</v>
      </c>
      <c r="D743" s="57"/>
      <c r="E743" s="55"/>
      <c r="F743" s="56"/>
      <c r="I743" s="71">
        <f>SUM(D738)</f>
        <v>201500</v>
      </c>
    </row>
    <row r="744" spans="1:9" ht="23.25">
      <c r="A744" s="55">
        <v>41</v>
      </c>
      <c r="B744" s="56"/>
      <c r="C744" s="56" t="s">
        <v>425</v>
      </c>
      <c r="D744" s="57">
        <v>3330000</v>
      </c>
      <c r="E744" s="55" t="s">
        <v>775</v>
      </c>
      <c r="F744" s="56"/>
      <c r="I744" s="76">
        <f>I580+I594+I629+I734+I743</f>
        <v>1846760.5</v>
      </c>
    </row>
    <row r="745" spans="1:9" ht="23.25">
      <c r="A745" s="55"/>
      <c r="B745" s="56"/>
      <c r="C745" s="56" t="s">
        <v>426</v>
      </c>
      <c r="D745" s="57"/>
      <c r="E745" s="55"/>
      <c r="F745" s="56"/>
      <c r="I745" s="76">
        <f>I744+D744</f>
        <v>5176760.5</v>
      </c>
    </row>
    <row r="746" spans="1:6" ht="23.25">
      <c r="A746" s="55"/>
      <c r="B746" s="56"/>
      <c r="C746" s="56" t="s">
        <v>427</v>
      </c>
      <c r="D746" s="57"/>
      <c r="E746" s="55"/>
      <c r="F746" s="56"/>
    </row>
    <row r="747" spans="1:6" ht="23.25">
      <c r="A747" s="55"/>
      <c r="B747" s="56"/>
      <c r="C747" s="56" t="s">
        <v>445</v>
      </c>
      <c r="D747" s="57"/>
      <c r="E747" s="55"/>
      <c r="F747" s="56"/>
    </row>
    <row r="748" spans="1:6" ht="23.25">
      <c r="A748" s="55"/>
      <c r="B748" s="56"/>
      <c r="C748" s="56" t="s">
        <v>446</v>
      </c>
      <c r="D748" s="57"/>
      <c r="E748" s="55"/>
      <c r="F748" s="56"/>
    </row>
    <row r="749" spans="1:6" ht="23.25">
      <c r="A749" s="55"/>
      <c r="B749" s="56"/>
      <c r="C749" s="56" t="s">
        <v>447</v>
      </c>
      <c r="D749" s="57"/>
      <c r="E749" s="55"/>
      <c r="F749" s="56"/>
    </row>
    <row r="750" spans="1:6" ht="23.25">
      <c r="A750" s="55"/>
      <c r="B750" s="56"/>
      <c r="C750" s="56" t="s">
        <v>448</v>
      </c>
      <c r="D750" s="57"/>
      <c r="E750" s="55"/>
      <c r="F750" s="56"/>
    </row>
    <row r="751" spans="1:6" ht="23.25">
      <c r="A751" s="55"/>
      <c r="B751" s="56"/>
      <c r="C751" s="56" t="s">
        <v>449</v>
      </c>
      <c r="D751" s="57"/>
      <c r="E751" s="55"/>
      <c r="F751" s="56"/>
    </row>
    <row r="752" spans="1:6" ht="23.25">
      <c r="A752" s="55"/>
      <c r="B752" s="56"/>
      <c r="C752" s="56" t="s">
        <v>450</v>
      </c>
      <c r="D752" s="57"/>
      <c r="E752" s="55"/>
      <c r="F752" s="56"/>
    </row>
    <row r="753" spans="1:6" ht="23.25">
      <c r="A753" s="55"/>
      <c r="B753" s="56"/>
      <c r="C753" s="56" t="s">
        <v>451</v>
      </c>
      <c r="D753" s="57"/>
      <c r="E753" s="55"/>
      <c r="F753" s="56"/>
    </row>
    <row r="754" spans="1:6" ht="23.25">
      <c r="A754" s="55"/>
      <c r="B754" s="56"/>
      <c r="C754" s="56" t="s">
        <v>452</v>
      </c>
      <c r="D754" s="57"/>
      <c r="E754" s="55"/>
      <c r="F754" s="56"/>
    </row>
    <row r="755" spans="1:6" ht="23.25">
      <c r="A755" s="55"/>
      <c r="B755" s="56"/>
      <c r="C755" s="56" t="s">
        <v>453</v>
      </c>
      <c r="D755" s="57"/>
      <c r="E755" s="55"/>
      <c r="F755" s="56"/>
    </row>
    <row r="756" spans="1:6" ht="23.25">
      <c r="A756" s="55"/>
      <c r="B756" s="56"/>
      <c r="C756" s="56" t="s">
        <v>454</v>
      </c>
      <c r="D756" s="57"/>
      <c r="E756" s="55"/>
      <c r="F756" s="56"/>
    </row>
    <row r="757" spans="1:6" ht="23.25">
      <c r="A757" s="55"/>
      <c r="B757" s="56"/>
      <c r="C757" s="56" t="s">
        <v>455</v>
      </c>
      <c r="D757" s="57"/>
      <c r="E757" s="55"/>
      <c r="F757" s="56"/>
    </row>
    <row r="758" spans="1:6" ht="23.25">
      <c r="A758" s="55"/>
      <c r="B758" s="56"/>
      <c r="C758" s="56" t="s">
        <v>456</v>
      </c>
      <c r="D758" s="57"/>
      <c r="E758" s="55"/>
      <c r="F758" s="56"/>
    </row>
    <row r="759" spans="1:6" ht="23.25">
      <c r="A759" s="55"/>
      <c r="B759" s="56"/>
      <c r="C759" s="56" t="s">
        <v>457</v>
      </c>
      <c r="D759" s="57"/>
      <c r="E759" s="55"/>
      <c r="F759" s="56"/>
    </row>
    <row r="760" spans="1:6" ht="23.25">
      <c r="A760" s="55"/>
      <c r="B760" s="56"/>
      <c r="C760" s="56" t="s">
        <v>458</v>
      </c>
      <c r="D760" s="57"/>
      <c r="E760" s="55"/>
      <c r="F760" s="56"/>
    </row>
    <row r="761" spans="1:6" ht="23.25">
      <c r="A761" s="55"/>
      <c r="B761" s="56"/>
      <c r="C761" s="56" t="s">
        <v>702</v>
      </c>
      <c r="D761" s="57"/>
      <c r="E761" s="55"/>
      <c r="F761" s="56"/>
    </row>
    <row r="762" spans="1:6" ht="23.25">
      <c r="A762" s="55"/>
      <c r="B762" s="56"/>
      <c r="C762" s="56"/>
      <c r="D762" s="57"/>
      <c r="E762" s="55"/>
      <c r="F762" s="56"/>
    </row>
    <row r="763" spans="1:6" ht="23.25">
      <c r="A763" s="55"/>
      <c r="B763" s="56"/>
      <c r="C763" s="56"/>
      <c r="D763" s="57"/>
      <c r="E763" s="55"/>
      <c r="F763" s="56"/>
    </row>
    <row r="764" spans="1:4" ht="24" thickBot="1">
      <c r="A764" s="77" t="s">
        <v>424</v>
      </c>
      <c r="B764" s="78"/>
      <c r="C764" s="78"/>
      <c r="D764" s="80">
        <v>5176760.5</v>
      </c>
    </row>
    <row r="765" spans="1:4" ht="24" thickTop="1">
      <c r="A765" s="77"/>
      <c r="B765" s="78"/>
      <c r="C765" s="78"/>
      <c r="D765" s="85"/>
    </row>
    <row r="766" spans="1:4" ht="23.25">
      <c r="A766" s="77"/>
      <c r="B766" s="78"/>
      <c r="C766" s="78"/>
      <c r="D766" s="85"/>
    </row>
    <row r="767" spans="1:4" ht="23.25">
      <c r="A767" s="77"/>
      <c r="B767" s="78"/>
      <c r="C767" s="78"/>
      <c r="D767" s="85"/>
    </row>
    <row r="768" spans="1:4" ht="23.25">
      <c r="A768" s="77"/>
      <c r="B768" s="78"/>
      <c r="C768" s="78"/>
      <c r="D768" s="85"/>
    </row>
    <row r="769" spans="1:4" ht="23.25">
      <c r="A769" s="77"/>
      <c r="B769" s="78"/>
      <c r="C769" s="78"/>
      <c r="D769" s="85"/>
    </row>
    <row r="771" spans="1:6" ht="26.25">
      <c r="A771" s="217" t="s">
        <v>519</v>
      </c>
      <c r="B771" s="217"/>
      <c r="C771" s="217"/>
      <c r="D771" s="217"/>
      <c r="E771" s="217"/>
      <c r="F771" s="217"/>
    </row>
    <row r="772" spans="1:6" ht="23.25">
      <c r="A772" s="55" t="s">
        <v>767</v>
      </c>
      <c r="B772" s="55" t="s">
        <v>768</v>
      </c>
      <c r="C772" s="55" t="s">
        <v>769</v>
      </c>
      <c r="D772" s="55" t="s">
        <v>770</v>
      </c>
      <c r="E772" s="55" t="s">
        <v>771</v>
      </c>
      <c r="F772" s="55" t="s">
        <v>772</v>
      </c>
    </row>
    <row r="773" spans="1:6" ht="23.25">
      <c r="A773" s="55">
        <v>1</v>
      </c>
      <c r="B773" s="68" t="s">
        <v>542</v>
      </c>
      <c r="C773" s="56" t="s">
        <v>38</v>
      </c>
      <c r="D773" s="57">
        <v>2000</v>
      </c>
      <c r="E773" s="55" t="s">
        <v>775</v>
      </c>
      <c r="F773" s="56"/>
    </row>
    <row r="774" spans="1:6" ht="23.25">
      <c r="A774" s="55"/>
      <c r="B774" s="68"/>
      <c r="C774" s="56" t="s">
        <v>526</v>
      </c>
      <c r="D774" s="57"/>
      <c r="E774" s="55"/>
      <c r="F774" s="56"/>
    </row>
    <row r="775" spans="1:6" ht="23.25">
      <c r="A775" s="55">
        <v>2</v>
      </c>
      <c r="B775" s="68" t="s">
        <v>543</v>
      </c>
      <c r="C775" s="56" t="s">
        <v>527</v>
      </c>
      <c r="D775" s="57">
        <v>1200</v>
      </c>
      <c r="E775" s="55" t="s">
        <v>775</v>
      </c>
      <c r="F775" s="56"/>
    </row>
    <row r="776" spans="1:6" ht="23.25">
      <c r="A776" s="55">
        <v>3</v>
      </c>
      <c r="B776" s="68" t="s">
        <v>544</v>
      </c>
      <c r="C776" s="56" t="s">
        <v>528</v>
      </c>
      <c r="D776" s="57">
        <v>35000</v>
      </c>
      <c r="E776" s="55" t="s">
        <v>775</v>
      </c>
      <c r="F776" s="56"/>
    </row>
    <row r="777" spans="1:6" ht="23.25">
      <c r="A777" s="55"/>
      <c r="B777" s="68"/>
      <c r="C777" s="56" t="s">
        <v>532</v>
      </c>
      <c r="D777" s="57"/>
      <c r="E777" s="55"/>
      <c r="F777" s="56"/>
    </row>
    <row r="778" spans="1:6" ht="23.25">
      <c r="A778" s="55"/>
      <c r="B778" s="68"/>
      <c r="C778" s="56" t="s">
        <v>529</v>
      </c>
      <c r="D778" s="57"/>
      <c r="E778" s="55"/>
      <c r="F778" s="56"/>
    </row>
    <row r="779" spans="1:6" ht="23.25">
      <c r="A779" s="55"/>
      <c r="B779" s="68"/>
      <c r="C779" s="56" t="s">
        <v>530</v>
      </c>
      <c r="D779" s="57"/>
      <c r="E779" s="55"/>
      <c r="F779" s="56"/>
    </row>
    <row r="780" spans="1:6" ht="23.25">
      <c r="A780" s="55"/>
      <c r="B780" s="68"/>
      <c r="C780" s="56" t="s">
        <v>531</v>
      </c>
      <c r="D780" s="57"/>
      <c r="E780" s="55"/>
      <c r="F780" s="56"/>
    </row>
    <row r="781" spans="1:6" ht="23.25">
      <c r="A781" s="55"/>
      <c r="B781" s="68"/>
      <c r="C781" s="56" t="s">
        <v>533</v>
      </c>
      <c r="D781" s="57"/>
      <c r="E781" s="55"/>
      <c r="F781" s="56"/>
    </row>
    <row r="782" spans="1:6" ht="23.25">
      <c r="A782" s="55"/>
      <c r="B782" s="68"/>
      <c r="C782" s="56" t="s">
        <v>534</v>
      </c>
      <c r="D782" s="57"/>
      <c r="E782" s="55"/>
      <c r="F782" s="56"/>
    </row>
    <row r="783" spans="1:6" ht="23.25">
      <c r="A783" s="55"/>
      <c r="B783" s="68"/>
      <c r="C783" s="56" t="s">
        <v>535</v>
      </c>
      <c r="D783" s="57"/>
      <c r="E783" s="55"/>
      <c r="F783" s="56"/>
    </row>
    <row r="784" spans="1:6" ht="23.25">
      <c r="A784" s="55"/>
      <c r="B784" s="68"/>
      <c r="C784" s="56" t="s">
        <v>536</v>
      </c>
      <c r="D784" s="57"/>
      <c r="E784" s="55"/>
      <c r="F784" s="56"/>
    </row>
    <row r="785" spans="1:6" ht="23.25">
      <c r="A785" s="55"/>
      <c r="B785" s="68"/>
      <c r="C785" s="56" t="s">
        <v>537</v>
      </c>
      <c r="D785" s="57"/>
      <c r="E785" s="55"/>
      <c r="F785" s="56"/>
    </row>
    <row r="786" spans="1:6" ht="23.25">
      <c r="A786" s="55">
        <v>4</v>
      </c>
      <c r="B786" s="68" t="s">
        <v>545</v>
      </c>
      <c r="C786" s="56" t="s">
        <v>538</v>
      </c>
      <c r="D786" s="57">
        <v>6000</v>
      </c>
      <c r="E786" s="55" t="s">
        <v>775</v>
      </c>
      <c r="F786" s="56"/>
    </row>
    <row r="787" spans="1:6" ht="23.25">
      <c r="A787" s="55">
        <v>5</v>
      </c>
      <c r="B787" s="68" t="s">
        <v>546</v>
      </c>
      <c r="C787" s="56" t="s">
        <v>539</v>
      </c>
      <c r="D787" s="57">
        <v>12500</v>
      </c>
      <c r="E787" s="55" t="s">
        <v>775</v>
      </c>
      <c r="F787" s="56"/>
    </row>
    <row r="788" spans="1:6" ht="23.25">
      <c r="A788" s="55"/>
      <c r="B788" s="68"/>
      <c r="C788" s="56" t="s">
        <v>540</v>
      </c>
      <c r="D788" s="57"/>
      <c r="E788" s="55"/>
      <c r="F788" s="56"/>
    </row>
    <row r="789" spans="1:6" ht="23.25">
      <c r="A789" s="55"/>
      <c r="B789" s="68"/>
      <c r="C789" s="56" t="s">
        <v>541</v>
      </c>
      <c r="D789" s="57"/>
      <c r="E789" s="55"/>
      <c r="F789" s="56"/>
    </row>
    <row r="790" spans="1:6" ht="23.25">
      <c r="A790" s="55"/>
      <c r="B790" s="68"/>
      <c r="C790" s="56" t="s">
        <v>567</v>
      </c>
      <c r="D790" s="57"/>
      <c r="E790" s="55"/>
      <c r="F790" s="56"/>
    </row>
    <row r="791" spans="1:6" ht="23.25">
      <c r="A791" s="55"/>
      <c r="B791" s="68"/>
      <c r="C791" s="56" t="s">
        <v>568</v>
      </c>
      <c r="D791" s="57"/>
      <c r="E791" s="55"/>
      <c r="F791" s="56"/>
    </row>
    <row r="792" spans="1:6" ht="23.25">
      <c r="A792" s="55"/>
      <c r="B792" s="68"/>
      <c r="C792" s="56" t="s">
        <v>569</v>
      </c>
      <c r="D792" s="57"/>
      <c r="E792" s="55"/>
      <c r="F792" s="56"/>
    </row>
    <row r="793" spans="1:6" ht="23.25">
      <c r="A793" s="55">
        <v>6</v>
      </c>
      <c r="B793" s="68" t="s">
        <v>547</v>
      </c>
      <c r="C793" s="56" t="s">
        <v>570</v>
      </c>
      <c r="D793" s="57">
        <v>9000</v>
      </c>
      <c r="E793" s="55" t="s">
        <v>775</v>
      </c>
      <c r="F793" s="56"/>
    </row>
    <row r="794" spans="1:6" ht="23.25">
      <c r="A794" s="55">
        <v>7</v>
      </c>
      <c r="B794" s="68" t="s">
        <v>548</v>
      </c>
      <c r="C794" s="56" t="s">
        <v>572</v>
      </c>
      <c r="D794" s="57">
        <v>15500</v>
      </c>
      <c r="E794" s="55" t="s">
        <v>775</v>
      </c>
      <c r="F794" s="56"/>
    </row>
    <row r="795" spans="1:6" ht="23.25">
      <c r="A795" s="55"/>
      <c r="B795" s="68"/>
      <c r="C795" s="56" t="s">
        <v>571</v>
      </c>
      <c r="D795" s="57"/>
      <c r="E795" s="55"/>
      <c r="F795" s="56"/>
    </row>
    <row r="796" spans="1:6" ht="23.25">
      <c r="A796" s="55">
        <v>8</v>
      </c>
      <c r="B796" s="68" t="s">
        <v>549</v>
      </c>
      <c r="C796" s="56" t="s">
        <v>573</v>
      </c>
      <c r="D796" s="57">
        <v>22000</v>
      </c>
      <c r="E796" s="55" t="s">
        <v>775</v>
      </c>
      <c r="F796" s="56"/>
    </row>
    <row r="797" spans="1:6" ht="23.25">
      <c r="A797" s="55"/>
      <c r="B797" s="68"/>
      <c r="C797" s="56" t="s">
        <v>574</v>
      </c>
      <c r="D797" s="57"/>
      <c r="E797" s="55"/>
      <c r="F797" s="56"/>
    </row>
    <row r="798" spans="1:6" ht="23.25">
      <c r="A798" s="55"/>
      <c r="B798" s="68"/>
      <c r="C798" s="56" t="s">
        <v>575</v>
      </c>
      <c r="D798" s="57"/>
      <c r="E798" s="55"/>
      <c r="F798" s="56"/>
    </row>
    <row r="799" spans="1:6" ht="23.25">
      <c r="A799" s="55">
        <v>9</v>
      </c>
      <c r="B799" s="68" t="s">
        <v>550</v>
      </c>
      <c r="C799" s="56" t="s">
        <v>576</v>
      </c>
      <c r="D799" s="57">
        <v>27000</v>
      </c>
      <c r="E799" s="55" t="s">
        <v>775</v>
      </c>
      <c r="F799" s="56"/>
    </row>
    <row r="800" spans="1:6" ht="23.25">
      <c r="A800" s="55"/>
      <c r="B800" s="68"/>
      <c r="C800" s="56" t="s">
        <v>577</v>
      </c>
      <c r="D800" s="57"/>
      <c r="E800" s="55"/>
      <c r="F800" s="56"/>
    </row>
    <row r="801" spans="1:6" ht="23.25">
      <c r="A801" s="55"/>
      <c r="B801" s="68"/>
      <c r="C801" s="56" t="s">
        <v>578</v>
      </c>
      <c r="D801" s="57"/>
      <c r="E801" s="55"/>
      <c r="F801" s="56"/>
    </row>
    <row r="802" spans="1:6" ht="23.25">
      <c r="A802" s="55"/>
      <c r="B802" s="68"/>
      <c r="C802" s="56" t="s">
        <v>579</v>
      </c>
      <c r="D802" s="57"/>
      <c r="E802" s="55"/>
      <c r="F802" s="56"/>
    </row>
    <row r="803" spans="1:6" ht="23.25">
      <c r="A803" s="55"/>
      <c r="B803" s="68"/>
      <c r="C803" s="56" t="s">
        <v>580</v>
      </c>
      <c r="D803" s="57"/>
      <c r="E803" s="55"/>
      <c r="F803" s="56"/>
    </row>
    <row r="804" spans="1:9" ht="23.25">
      <c r="A804" s="55"/>
      <c r="B804" s="68"/>
      <c r="C804" s="56" t="s">
        <v>581</v>
      </c>
      <c r="D804" s="57"/>
      <c r="E804" s="55"/>
      <c r="F804" s="56"/>
      <c r="I804" s="71">
        <f>SUM(D795:D800)</f>
        <v>49000</v>
      </c>
    </row>
    <row r="806" spans="1:6" ht="26.25">
      <c r="A806" s="217" t="s">
        <v>519</v>
      </c>
      <c r="B806" s="217"/>
      <c r="C806" s="217"/>
      <c r="D806" s="217"/>
      <c r="E806" s="217"/>
      <c r="F806" s="217"/>
    </row>
    <row r="807" spans="1:6" ht="23.25">
      <c r="A807" s="55" t="s">
        <v>767</v>
      </c>
      <c r="B807" s="55" t="s">
        <v>768</v>
      </c>
      <c r="C807" s="55" t="s">
        <v>769</v>
      </c>
      <c r="D807" s="55" t="s">
        <v>770</v>
      </c>
      <c r="E807" s="55" t="s">
        <v>771</v>
      </c>
      <c r="F807" s="55" t="s">
        <v>772</v>
      </c>
    </row>
    <row r="808" spans="1:6" ht="23.25">
      <c r="A808" s="55">
        <v>10</v>
      </c>
      <c r="B808" s="56"/>
      <c r="C808" s="56" t="s">
        <v>582</v>
      </c>
      <c r="D808" s="57">
        <v>12000</v>
      </c>
      <c r="E808" s="55" t="s">
        <v>775</v>
      </c>
      <c r="F808" s="56"/>
    </row>
    <row r="809" spans="1:6" ht="23.25">
      <c r="A809" s="55"/>
      <c r="B809" s="56" t="s">
        <v>551</v>
      </c>
      <c r="C809" s="56" t="s">
        <v>583</v>
      </c>
      <c r="D809" s="57"/>
      <c r="E809" s="55"/>
      <c r="F809" s="56"/>
    </row>
    <row r="810" spans="1:6" ht="23.25">
      <c r="A810" s="55"/>
      <c r="B810" s="56" t="s">
        <v>552</v>
      </c>
      <c r="C810" s="56" t="s">
        <v>584</v>
      </c>
      <c r="D810" s="57"/>
      <c r="E810" s="55"/>
      <c r="F810" s="56"/>
    </row>
    <row r="811" spans="1:6" ht="23.25">
      <c r="A811" s="55">
        <v>11</v>
      </c>
      <c r="B811" s="56" t="s">
        <v>553</v>
      </c>
      <c r="C811" s="56" t="s">
        <v>585</v>
      </c>
      <c r="D811" s="57">
        <v>9800</v>
      </c>
      <c r="E811" s="55" t="s">
        <v>775</v>
      </c>
      <c r="F811" s="56"/>
    </row>
    <row r="812" spans="1:6" ht="23.25">
      <c r="A812" s="55"/>
      <c r="B812" s="56"/>
      <c r="C812" s="56" t="s">
        <v>586</v>
      </c>
      <c r="D812" s="57"/>
      <c r="E812" s="55"/>
      <c r="F812" s="56"/>
    </row>
    <row r="813" spans="1:6" ht="23.25">
      <c r="A813" s="55">
        <v>12</v>
      </c>
      <c r="B813" s="56" t="s">
        <v>554</v>
      </c>
      <c r="C813" s="56" t="s">
        <v>587</v>
      </c>
      <c r="D813" s="57">
        <v>4200</v>
      </c>
      <c r="E813" s="55" t="s">
        <v>775</v>
      </c>
      <c r="F813" s="56"/>
    </row>
    <row r="814" spans="1:6" ht="23.25">
      <c r="A814" s="55">
        <v>13</v>
      </c>
      <c r="B814" s="56" t="s">
        <v>555</v>
      </c>
      <c r="C814" s="56" t="s">
        <v>588</v>
      </c>
      <c r="D814" s="57">
        <v>6500</v>
      </c>
      <c r="E814" s="55" t="s">
        <v>775</v>
      </c>
      <c r="F814" s="56"/>
    </row>
    <row r="815" spans="1:6" ht="23.25">
      <c r="A815" s="55"/>
      <c r="B815" s="56"/>
      <c r="C815" s="56" t="s">
        <v>589</v>
      </c>
      <c r="D815" s="57"/>
      <c r="E815" s="55"/>
      <c r="F815" s="56"/>
    </row>
    <row r="816" spans="1:6" ht="23.25">
      <c r="A816" s="55">
        <v>14</v>
      </c>
      <c r="B816" s="56" t="s">
        <v>556</v>
      </c>
      <c r="C816" s="56" t="s">
        <v>590</v>
      </c>
      <c r="D816" s="57">
        <v>15500</v>
      </c>
      <c r="E816" s="55" t="s">
        <v>775</v>
      </c>
      <c r="F816" s="56"/>
    </row>
    <row r="817" spans="1:6" ht="23.25">
      <c r="A817" s="55"/>
      <c r="B817" s="56"/>
      <c r="C817" s="56" t="s">
        <v>591</v>
      </c>
      <c r="D817" s="57"/>
      <c r="E817" s="55"/>
      <c r="F817" s="56"/>
    </row>
    <row r="818" spans="1:6" ht="23.25">
      <c r="A818" s="55"/>
      <c r="B818" s="56"/>
      <c r="C818" s="56" t="s">
        <v>592</v>
      </c>
      <c r="D818" s="57"/>
      <c r="E818" s="55"/>
      <c r="F818" s="56"/>
    </row>
    <row r="819" spans="1:6" ht="23.25">
      <c r="A819" s="55"/>
      <c r="B819" s="56"/>
      <c r="C819" s="56" t="s">
        <v>593</v>
      </c>
      <c r="D819" s="57"/>
      <c r="E819" s="55"/>
      <c r="F819" s="56"/>
    </row>
    <row r="820" spans="1:6" ht="23.25">
      <c r="A820" s="55">
        <v>15</v>
      </c>
      <c r="B820" s="56" t="s">
        <v>557</v>
      </c>
      <c r="C820" s="56" t="s">
        <v>587</v>
      </c>
      <c r="D820" s="57">
        <v>15200</v>
      </c>
      <c r="E820" s="55" t="s">
        <v>775</v>
      </c>
      <c r="F820" s="56"/>
    </row>
    <row r="821" spans="1:6" ht="23.25">
      <c r="A821" s="55"/>
      <c r="B821" s="56"/>
      <c r="C821" s="56" t="s">
        <v>594</v>
      </c>
      <c r="D821" s="57"/>
      <c r="E821" s="55"/>
      <c r="F821" s="56"/>
    </row>
    <row r="822" spans="1:6" ht="23.25">
      <c r="A822" s="55">
        <v>16</v>
      </c>
      <c r="B822" s="56" t="s">
        <v>558</v>
      </c>
      <c r="C822" s="56" t="s">
        <v>587</v>
      </c>
      <c r="D822" s="57">
        <v>4200</v>
      </c>
      <c r="E822" s="55" t="s">
        <v>775</v>
      </c>
      <c r="F822" s="56"/>
    </row>
    <row r="823" spans="1:6" ht="23.25">
      <c r="A823" s="55">
        <v>17</v>
      </c>
      <c r="B823" s="56" t="s">
        <v>561</v>
      </c>
      <c r="C823" s="56" t="s">
        <v>595</v>
      </c>
      <c r="D823" s="57">
        <v>3800</v>
      </c>
      <c r="E823" s="55" t="s">
        <v>775</v>
      </c>
      <c r="F823" s="56"/>
    </row>
    <row r="824" spans="1:6" ht="23.25">
      <c r="A824" s="55">
        <v>18</v>
      </c>
      <c r="B824" s="56" t="s">
        <v>559</v>
      </c>
      <c r="C824" s="56" t="s">
        <v>587</v>
      </c>
      <c r="D824" s="57">
        <v>4200</v>
      </c>
      <c r="E824" s="55" t="s">
        <v>775</v>
      </c>
      <c r="F824" s="56"/>
    </row>
    <row r="825" spans="1:6" ht="23.25">
      <c r="A825" s="55">
        <v>19</v>
      </c>
      <c r="B825" s="56" t="s">
        <v>562</v>
      </c>
      <c r="C825" s="56" t="s">
        <v>596</v>
      </c>
      <c r="D825" s="57">
        <v>35000</v>
      </c>
      <c r="E825" s="55" t="s">
        <v>775</v>
      </c>
      <c r="F825" s="56"/>
    </row>
    <row r="826" spans="1:6" ht="23.25">
      <c r="A826" s="55"/>
      <c r="B826" s="56"/>
      <c r="C826" s="56" t="s">
        <v>597</v>
      </c>
      <c r="D826" s="57"/>
      <c r="E826" s="55"/>
      <c r="F826" s="56"/>
    </row>
    <row r="827" spans="1:6" ht="23.25">
      <c r="A827" s="55"/>
      <c r="B827" s="56"/>
      <c r="C827" s="56" t="s">
        <v>598</v>
      </c>
      <c r="D827" s="57"/>
      <c r="E827" s="55"/>
      <c r="F827" s="56"/>
    </row>
    <row r="828" spans="1:6" ht="23.25">
      <c r="A828" s="55"/>
      <c r="B828" s="56"/>
      <c r="C828" s="56" t="s">
        <v>599</v>
      </c>
      <c r="D828" s="57"/>
      <c r="E828" s="55"/>
      <c r="F828" s="56"/>
    </row>
    <row r="829" spans="1:6" ht="23.25">
      <c r="A829" s="55">
        <v>20</v>
      </c>
      <c r="B829" s="56" t="s">
        <v>563</v>
      </c>
      <c r="C829" s="56" t="s">
        <v>600</v>
      </c>
      <c r="D829" s="57">
        <v>24000</v>
      </c>
      <c r="E829" s="55" t="s">
        <v>775</v>
      </c>
      <c r="F829" s="56"/>
    </row>
    <row r="830" spans="1:6" ht="23.25">
      <c r="A830" s="55"/>
      <c r="B830" s="56"/>
      <c r="C830" s="56" t="s">
        <v>601</v>
      </c>
      <c r="D830" s="57"/>
      <c r="E830" s="55"/>
      <c r="F830" s="56"/>
    </row>
    <row r="831" spans="1:6" ht="23.25">
      <c r="A831" s="55">
        <v>21</v>
      </c>
      <c r="B831" s="56" t="s">
        <v>564</v>
      </c>
      <c r="C831" s="56" t="s">
        <v>602</v>
      </c>
      <c r="D831" s="57">
        <v>5000</v>
      </c>
      <c r="E831" s="55" t="s">
        <v>775</v>
      </c>
      <c r="F831" s="56"/>
    </row>
    <row r="832" spans="1:6" ht="23.25">
      <c r="A832" s="55"/>
      <c r="B832" s="56"/>
      <c r="C832" s="56" t="s">
        <v>603</v>
      </c>
      <c r="D832" s="57"/>
      <c r="E832" s="55"/>
      <c r="F832" s="56"/>
    </row>
    <row r="833" spans="1:6" ht="23.25">
      <c r="A833" s="55"/>
      <c r="B833" s="56"/>
      <c r="C833" s="56" t="s">
        <v>604</v>
      </c>
      <c r="D833" s="57"/>
      <c r="E833" s="55"/>
      <c r="F833" s="56"/>
    </row>
    <row r="834" spans="1:6" ht="23.25">
      <c r="A834" s="55">
        <v>22</v>
      </c>
      <c r="B834" s="56" t="s">
        <v>565</v>
      </c>
      <c r="C834" s="56" t="s">
        <v>605</v>
      </c>
      <c r="D834" s="57">
        <v>5200</v>
      </c>
      <c r="E834" s="55" t="s">
        <v>775</v>
      </c>
      <c r="F834" s="56"/>
    </row>
    <row r="835" spans="1:6" ht="23.25">
      <c r="A835" s="55"/>
      <c r="B835" s="56"/>
      <c r="C835" s="56" t="s">
        <v>606</v>
      </c>
      <c r="D835" s="57"/>
      <c r="E835" s="55"/>
      <c r="F835" s="56"/>
    </row>
    <row r="836" spans="1:6" ht="23.25">
      <c r="A836" s="55"/>
      <c r="B836" s="56"/>
      <c r="C836" s="56" t="s">
        <v>607</v>
      </c>
      <c r="D836" s="57"/>
      <c r="E836" s="55"/>
      <c r="F836" s="56"/>
    </row>
    <row r="837" spans="1:6" ht="23.25">
      <c r="A837" s="55">
        <v>23</v>
      </c>
      <c r="B837" s="56" t="s">
        <v>560</v>
      </c>
      <c r="C837" s="56" t="s">
        <v>587</v>
      </c>
      <c r="D837" s="57">
        <v>4200</v>
      </c>
      <c r="E837" s="55" t="s">
        <v>775</v>
      </c>
      <c r="F837" s="56"/>
    </row>
    <row r="838" spans="1:6" ht="23.25">
      <c r="A838" s="55"/>
      <c r="B838" s="56"/>
      <c r="C838" s="56"/>
      <c r="D838" s="57"/>
      <c r="E838" s="55"/>
      <c r="F838" s="56"/>
    </row>
    <row r="839" spans="1:9" ht="23.25">
      <c r="A839" s="55"/>
      <c r="B839" s="56"/>
      <c r="C839" s="56"/>
      <c r="D839" s="57"/>
      <c r="E839" s="55"/>
      <c r="F839" s="56"/>
      <c r="I839" s="71">
        <f>SUM(D830:D835)</f>
        <v>10200</v>
      </c>
    </row>
    <row r="841" spans="1:6" ht="26.25">
      <c r="A841" s="217" t="s">
        <v>519</v>
      </c>
      <c r="B841" s="217"/>
      <c r="C841" s="217"/>
      <c r="D841" s="217"/>
      <c r="E841" s="217"/>
      <c r="F841" s="217"/>
    </row>
    <row r="842" spans="1:6" ht="23.25">
      <c r="A842" s="55" t="s">
        <v>767</v>
      </c>
      <c r="B842" s="55" t="s">
        <v>768</v>
      </c>
      <c r="C842" s="55" t="s">
        <v>769</v>
      </c>
      <c r="D842" s="55" t="s">
        <v>770</v>
      </c>
      <c r="E842" s="55" t="s">
        <v>771</v>
      </c>
      <c r="F842" s="55" t="s">
        <v>772</v>
      </c>
    </row>
    <row r="843" spans="1:6" ht="23.25">
      <c r="A843" s="55">
        <v>24</v>
      </c>
      <c r="B843" s="56"/>
      <c r="C843" s="56" t="s">
        <v>608</v>
      </c>
      <c r="D843" s="57">
        <v>67000</v>
      </c>
      <c r="E843" s="55" t="s">
        <v>775</v>
      </c>
      <c r="F843" s="56"/>
    </row>
    <row r="844" spans="1:6" ht="23.25">
      <c r="A844" s="55"/>
      <c r="B844" s="56"/>
      <c r="C844" s="56" t="s">
        <v>609</v>
      </c>
      <c r="D844" s="57"/>
      <c r="E844" s="55"/>
      <c r="F844" s="56"/>
    </row>
    <row r="845" spans="1:6" ht="23.25">
      <c r="A845" s="55"/>
      <c r="B845" s="56"/>
      <c r="C845" s="56" t="s">
        <v>610</v>
      </c>
      <c r="D845" s="57"/>
      <c r="E845" s="55"/>
      <c r="F845" s="56"/>
    </row>
    <row r="846" spans="1:6" ht="23.25">
      <c r="A846" s="55">
        <v>25</v>
      </c>
      <c r="B846" s="56" t="s">
        <v>566</v>
      </c>
      <c r="C846" s="56" t="s">
        <v>611</v>
      </c>
      <c r="D846" s="57">
        <v>540000</v>
      </c>
      <c r="E846" s="55" t="s">
        <v>775</v>
      </c>
      <c r="F846" s="56"/>
    </row>
    <row r="847" spans="1:6" ht="23.25">
      <c r="A847" s="55"/>
      <c r="B847" s="56"/>
      <c r="C847" s="56" t="s">
        <v>612</v>
      </c>
      <c r="D847" s="57"/>
      <c r="E847" s="55"/>
      <c r="F847" s="56"/>
    </row>
    <row r="848" spans="1:6" ht="23.25">
      <c r="A848" s="55"/>
      <c r="B848" s="56"/>
      <c r="C848" s="56" t="s">
        <v>613</v>
      </c>
      <c r="D848" s="57"/>
      <c r="E848" s="55"/>
      <c r="F848" s="56"/>
    </row>
    <row r="849" spans="1:6" ht="23.25">
      <c r="A849" s="55"/>
      <c r="B849" s="56"/>
      <c r="C849" s="56" t="s">
        <v>614</v>
      </c>
      <c r="D849" s="57"/>
      <c r="E849" s="55"/>
      <c r="F849" s="56"/>
    </row>
    <row r="850" spans="1:6" ht="23.25">
      <c r="A850" s="55"/>
      <c r="B850" s="56"/>
      <c r="C850" s="56" t="s">
        <v>615</v>
      </c>
      <c r="D850" s="57"/>
      <c r="E850" s="55"/>
      <c r="F850" s="56"/>
    </row>
    <row r="851" spans="1:6" ht="23.25">
      <c r="A851" s="55"/>
      <c r="B851" s="56"/>
      <c r="C851" s="56" t="s">
        <v>616</v>
      </c>
      <c r="D851" s="57"/>
      <c r="E851" s="55"/>
      <c r="F851" s="56"/>
    </row>
    <row r="852" spans="1:6" ht="23.25">
      <c r="A852" s="55"/>
      <c r="B852" s="56"/>
      <c r="C852" s="56"/>
      <c r="D852" s="57"/>
      <c r="E852" s="55"/>
      <c r="F852" s="56"/>
    </row>
    <row r="853" spans="1:6" ht="23.25">
      <c r="A853" s="55"/>
      <c r="B853" s="56"/>
      <c r="C853" s="56"/>
      <c r="D853" s="57"/>
      <c r="E853" s="55"/>
      <c r="F853" s="56"/>
    </row>
    <row r="854" spans="1:6" ht="23.25">
      <c r="A854" s="55"/>
      <c r="B854" s="56"/>
      <c r="C854" s="56"/>
      <c r="D854" s="57"/>
      <c r="E854" s="55"/>
      <c r="F854" s="56"/>
    </row>
    <row r="855" spans="1:6" ht="23.25">
      <c r="A855" s="55"/>
      <c r="B855" s="56"/>
      <c r="C855" s="56"/>
      <c r="D855" s="57"/>
      <c r="E855" s="55"/>
      <c r="F855" s="56"/>
    </row>
    <row r="856" spans="1:6" ht="23.25">
      <c r="A856" s="55"/>
      <c r="B856" s="56"/>
      <c r="C856" s="56"/>
      <c r="D856" s="57"/>
      <c r="E856" s="55"/>
      <c r="F856" s="56"/>
    </row>
    <row r="857" spans="1:6" ht="23.25">
      <c r="A857" s="55"/>
      <c r="B857" s="56"/>
      <c r="C857" s="56"/>
      <c r="D857" s="57"/>
      <c r="E857" s="55"/>
      <c r="F857" s="56"/>
    </row>
    <row r="858" spans="1:6" ht="23.25">
      <c r="A858" s="55"/>
      <c r="B858" s="56"/>
      <c r="C858" s="56"/>
      <c r="D858" s="57"/>
      <c r="E858" s="55"/>
      <c r="F858" s="56"/>
    </row>
    <row r="859" spans="1:6" ht="23.25">
      <c r="A859" s="55"/>
      <c r="B859" s="56"/>
      <c r="C859" s="56"/>
      <c r="D859" s="57"/>
      <c r="E859" s="55"/>
      <c r="F859" s="56"/>
    </row>
    <row r="860" spans="1:6" ht="23.25">
      <c r="A860" s="55"/>
      <c r="B860" s="56"/>
      <c r="C860" s="56"/>
      <c r="D860" s="57"/>
      <c r="E860" s="55"/>
      <c r="F860" s="56"/>
    </row>
    <row r="861" spans="1:6" ht="23.25">
      <c r="A861" s="55"/>
      <c r="B861" s="56"/>
      <c r="C861" s="56"/>
      <c r="D861" s="57"/>
      <c r="E861" s="55"/>
      <c r="F861" s="56"/>
    </row>
    <row r="862" spans="1:6" ht="23.25">
      <c r="A862" s="55"/>
      <c r="B862" s="56"/>
      <c r="C862" s="56"/>
      <c r="D862" s="57"/>
      <c r="E862" s="55"/>
      <c r="F862" s="56"/>
    </row>
    <row r="863" spans="1:6" ht="23.25">
      <c r="A863" s="55"/>
      <c r="B863" s="56"/>
      <c r="C863" s="56"/>
      <c r="D863" s="57"/>
      <c r="E863" s="55"/>
      <c r="F863" s="56"/>
    </row>
    <row r="864" spans="1:6" ht="23.25">
      <c r="A864" s="55"/>
      <c r="B864" s="56"/>
      <c r="C864" s="56"/>
      <c r="D864" s="57"/>
      <c r="E864" s="55"/>
      <c r="F864" s="56"/>
    </row>
    <row r="865" spans="1:6" ht="23.25">
      <c r="A865" s="55"/>
      <c r="B865" s="56"/>
      <c r="C865" s="56"/>
      <c r="D865" s="57"/>
      <c r="E865" s="55"/>
      <c r="F865" s="56"/>
    </row>
    <row r="866" spans="1:6" ht="23.25">
      <c r="A866" s="55"/>
      <c r="B866" s="56"/>
      <c r="C866" s="56"/>
      <c r="D866" s="57"/>
      <c r="E866" s="55"/>
      <c r="F866" s="56"/>
    </row>
    <row r="867" spans="1:6" ht="23.25">
      <c r="A867" s="55"/>
      <c r="B867" s="56"/>
      <c r="C867" s="56"/>
      <c r="D867" s="57"/>
      <c r="E867" s="55"/>
      <c r="F867" s="56"/>
    </row>
    <row r="868" spans="1:6" ht="23.25">
      <c r="A868" s="55"/>
      <c r="B868" s="56"/>
      <c r="C868" s="56"/>
      <c r="D868" s="57"/>
      <c r="E868" s="55"/>
      <c r="F868" s="56"/>
    </row>
    <row r="869" spans="1:6" ht="23.25">
      <c r="A869" s="55"/>
      <c r="B869" s="56"/>
      <c r="C869" s="56"/>
      <c r="D869" s="57"/>
      <c r="E869" s="55"/>
      <c r="F869" s="56"/>
    </row>
    <row r="870" spans="1:6" ht="23.25">
      <c r="A870" s="55"/>
      <c r="B870" s="56"/>
      <c r="C870" s="56"/>
      <c r="D870" s="57"/>
      <c r="E870" s="55"/>
      <c r="F870" s="56"/>
    </row>
    <row r="871" spans="1:6" ht="23.25">
      <c r="A871" s="55"/>
      <c r="B871" s="56"/>
      <c r="C871" s="56"/>
      <c r="D871" s="57"/>
      <c r="E871" s="55"/>
      <c r="F871" s="56"/>
    </row>
    <row r="872" spans="1:6" ht="23.25">
      <c r="A872" s="55"/>
      <c r="B872" s="56"/>
      <c r="C872" s="56"/>
      <c r="D872" s="57"/>
      <c r="E872" s="55"/>
      <c r="F872" s="56"/>
    </row>
    <row r="873" spans="1:4" ht="24" thickBot="1">
      <c r="A873" s="87" t="s">
        <v>617</v>
      </c>
      <c r="B873" s="87"/>
      <c r="C873" s="87" t="str">
        <f>_xlfn.BAHTTEXT(D873)</f>
        <v>แปดแสนแปดหมื่นหกพันบาทถ้วน</v>
      </c>
      <c r="D873" s="88">
        <f>SUM(D773:D804)+SUM(D808:D839)+SUM(D843:D872)</f>
        <v>886000</v>
      </c>
    </row>
    <row r="874" ht="21.75" thickTop="1"/>
    <row r="876" spans="1:6" s="87" customFormat="1" ht="26.25">
      <c r="A876" s="212" t="s">
        <v>275</v>
      </c>
      <c r="B876" s="212"/>
      <c r="C876" s="212"/>
      <c r="D876" s="212"/>
      <c r="E876" s="212"/>
      <c r="F876" s="212"/>
    </row>
    <row r="877" spans="1:6" s="87" customFormat="1" ht="23.25">
      <c r="A877" s="149" t="s">
        <v>767</v>
      </c>
      <c r="B877" s="149" t="s">
        <v>768</v>
      </c>
      <c r="C877" s="149" t="s">
        <v>769</v>
      </c>
      <c r="D877" s="149" t="s">
        <v>770</v>
      </c>
      <c r="E877" s="149" t="s">
        <v>771</v>
      </c>
      <c r="F877" s="149" t="s">
        <v>772</v>
      </c>
    </row>
    <row r="878" spans="1:6" s="151" customFormat="1" ht="23.25">
      <c r="A878" s="55">
        <v>1</v>
      </c>
      <c r="B878" s="55" t="s">
        <v>276</v>
      </c>
      <c r="C878" s="56" t="s">
        <v>277</v>
      </c>
      <c r="D878" s="150">
        <v>31900</v>
      </c>
      <c r="E878" s="55" t="s">
        <v>775</v>
      </c>
      <c r="F878" s="56"/>
    </row>
    <row r="879" spans="1:6" s="151" customFormat="1" ht="23.25">
      <c r="A879" s="55"/>
      <c r="B879" s="55"/>
      <c r="C879" s="56" t="s">
        <v>278</v>
      </c>
      <c r="D879" s="55"/>
      <c r="E879" s="55"/>
      <c r="F879" s="56"/>
    </row>
    <row r="880" spans="1:6" s="151" customFormat="1" ht="23.25">
      <c r="A880" s="55"/>
      <c r="B880" s="55"/>
      <c r="C880" s="56" t="s">
        <v>279</v>
      </c>
      <c r="D880" s="55"/>
      <c r="E880" s="55"/>
      <c r="F880" s="56"/>
    </row>
    <row r="881" spans="1:6" s="151" customFormat="1" ht="23.25">
      <c r="A881" s="55"/>
      <c r="B881" s="55"/>
      <c r="C881" s="56" t="s">
        <v>280</v>
      </c>
      <c r="D881" s="55"/>
      <c r="E881" s="55"/>
      <c r="F881" s="56"/>
    </row>
    <row r="882" spans="1:6" s="151" customFormat="1" ht="23.25">
      <c r="A882" s="55"/>
      <c r="B882" s="55"/>
      <c r="C882" s="56" t="s">
        <v>281</v>
      </c>
      <c r="D882" s="55"/>
      <c r="E882" s="55"/>
      <c r="F882" s="56"/>
    </row>
    <row r="883" spans="1:6" s="151" customFormat="1" ht="23.25">
      <c r="A883" s="55"/>
      <c r="B883" s="55"/>
      <c r="C883" s="56" t="s">
        <v>282</v>
      </c>
      <c r="D883" s="55"/>
      <c r="E883" s="55"/>
      <c r="F883" s="56"/>
    </row>
    <row r="884" spans="1:6" s="151" customFormat="1" ht="23.25">
      <c r="A884" s="55"/>
      <c r="B884" s="55"/>
      <c r="C884" s="56" t="s">
        <v>283</v>
      </c>
      <c r="D884" s="55"/>
      <c r="E884" s="55"/>
      <c r="F884" s="56"/>
    </row>
    <row r="885" spans="1:9" s="151" customFormat="1" ht="23.25">
      <c r="A885" s="55"/>
      <c r="B885" s="55"/>
      <c r="C885" s="56" t="s">
        <v>284</v>
      </c>
      <c r="D885" s="55"/>
      <c r="E885" s="55"/>
      <c r="F885" s="56"/>
      <c r="I885" s="152"/>
    </row>
    <row r="886" spans="1:6" s="151" customFormat="1" ht="23.25">
      <c r="A886" s="55"/>
      <c r="B886" s="55"/>
      <c r="C886" s="56" t="s">
        <v>285</v>
      </c>
      <c r="D886" s="55"/>
      <c r="E886" s="55"/>
      <c r="F886" s="56"/>
    </row>
    <row r="887" spans="1:6" s="151" customFormat="1" ht="23.25">
      <c r="A887" s="55"/>
      <c r="B887" s="55"/>
      <c r="C887" s="56" t="s">
        <v>286</v>
      </c>
      <c r="D887" s="55"/>
      <c r="E887" s="55"/>
      <c r="F887" s="56"/>
    </row>
    <row r="888" spans="1:6" s="151" customFormat="1" ht="23.25">
      <c r="A888" s="55"/>
      <c r="B888" s="55"/>
      <c r="C888" s="56" t="s">
        <v>287</v>
      </c>
      <c r="D888" s="55"/>
      <c r="E888" s="55"/>
      <c r="F888" s="56"/>
    </row>
    <row r="889" spans="1:6" s="151" customFormat="1" ht="23.25">
      <c r="A889" s="55"/>
      <c r="B889" s="55"/>
      <c r="C889" s="56" t="s">
        <v>288</v>
      </c>
      <c r="D889" s="55"/>
      <c r="E889" s="55"/>
      <c r="F889" s="56"/>
    </row>
    <row r="890" spans="1:6" s="151" customFormat="1" ht="23.25">
      <c r="A890" s="55"/>
      <c r="B890" s="55"/>
      <c r="C890" s="56"/>
      <c r="D890" s="55"/>
      <c r="E890" s="55"/>
      <c r="F890" s="56"/>
    </row>
    <row r="891" spans="1:8" s="151" customFormat="1" ht="23.25">
      <c r="A891" s="55">
        <v>2</v>
      </c>
      <c r="B891" s="55" t="s">
        <v>289</v>
      </c>
      <c r="C891" s="56" t="s">
        <v>290</v>
      </c>
      <c r="D891" s="150">
        <v>36650</v>
      </c>
      <c r="E891" s="55" t="s">
        <v>775</v>
      </c>
      <c r="F891" s="56"/>
      <c r="H891" s="152">
        <f>SUM(D878:D891)</f>
        <v>68550</v>
      </c>
    </row>
    <row r="892" spans="1:6" s="151" customFormat="1" ht="23.25">
      <c r="A892" s="55"/>
      <c r="B892" s="55"/>
      <c r="C892" s="56" t="s">
        <v>291</v>
      </c>
      <c r="D892" s="55"/>
      <c r="E892" s="55"/>
      <c r="F892" s="56"/>
    </row>
    <row r="893" spans="1:6" s="151" customFormat="1" ht="23.25">
      <c r="A893" s="55"/>
      <c r="B893" s="55"/>
      <c r="C893" s="56" t="s">
        <v>292</v>
      </c>
      <c r="D893" s="55"/>
      <c r="E893" s="55"/>
      <c r="F893" s="56"/>
    </row>
    <row r="894" spans="1:6" s="151" customFormat="1" ht="23.25">
      <c r="A894" s="55"/>
      <c r="B894" s="55"/>
      <c r="C894" s="56" t="s">
        <v>293</v>
      </c>
      <c r="D894" s="55"/>
      <c r="E894" s="55"/>
      <c r="F894" s="56"/>
    </row>
    <row r="895" spans="1:6" s="151" customFormat="1" ht="23.25">
      <c r="A895" s="55"/>
      <c r="B895" s="55"/>
      <c r="C895" s="56" t="s">
        <v>294</v>
      </c>
      <c r="D895" s="55"/>
      <c r="E895" s="55"/>
      <c r="F895" s="56"/>
    </row>
    <row r="896" spans="1:6" s="151" customFormat="1" ht="23.25">
      <c r="A896" s="55"/>
      <c r="B896" s="55"/>
      <c r="C896" s="56" t="s">
        <v>295</v>
      </c>
      <c r="D896" s="55"/>
      <c r="E896" s="55"/>
      <c r="F896" s="56"/>
    </row>
    <row r="897" spans="1:6" s="151" customFormat="1" ht="23.25">
      <c r="A897" s="55"/>
      <c r="B897" s="55"/>
      <c r="C897" s="56" t="s">
        <v>296</v>
      </c>
      <c r="D897" s="55"/>
      <c r="E897" s="55"/>
      <c r="F897" s="56"/>
    </row>
    <row r="898" spans="1:6" s="151" customFormat="1" ht="23.25">
      <c r="A898" s="55"/>
      <c r="B898" s="55"/>
      <c r="C898" s="56" t="s">
        <v>297</v>
      </c>
      <c r="D898" s="55"/>
      <c r="E898" s="55"/>
      <c r="F898" s="56"/>
    </row>
    <row r="899" spans="1:6" s="151" customFormat="1" ht="23.25">
      <c r="A899" s="55"/>
      <c r="B899" s="55"/>
      <c r="C899" s="56" t="s">
        <v>298</v>
      </c>
      <c r="D899" s="55"/>
      <c r="E899" s="55"/>
      <c r="F899" s="56"/>
    </row>
    <row r="900" spans="1:6" s="151" customFormat="1" ht="23.25">
      <c r="A900" s="55"/>
      <c r="B900" s="55"/>
      <c r="C900" s="56" t="s">
        <v>299</v>
      </c>
      <c r="D900" s="55"/>
      <c r="E900" s="55"/>
      <c r="F900" s="56"/>
    </row>
    <row r="901" spans="1:6" s="151" customFormat="1" ht="23.25">
      <c r="A901" s="55"/>
      <c r="B901" s="55"/>
      <c r="C901" s="56" t="s">
        <v>300</v>
      </c>
      <c r="D901" s="55"/>
      <c r="E901" s="55"/>
      <c r="F901" s="56"/>
    </row>
    <row r="902" spans="1:6" s="151" customFormat="1" ht="23.25">
      <c r="A902" s="55"/>
      <c r="B902" s="55"/>
      <c r="C902" s="56" t="s">
        <v>301</v>
      </c>
      <c r="D902" s="55"/>
      <c r="E902" s="55"/>
      <c r="F902" s="56"/>
    </row>
    <row r="903" spans="1:6" s="151" customFormat="1" ht="23.25">
      <c r="A903" s="55"/>
      <c r="B903" s="55"/>
      <c r="C903" s="56"/>
      <c r="D903" s="55"/>
      <c r="E903" s="55"/>
      <c r="F903" s="56"/>
    </row>
    <row r="904" spans="1:6" s="151" customFormat="1" ht="23.25">
      <c r="A904" s="55"/>
      <c r="B904" s="55"/>
      <c r="C904" s="56"/>
      <c r="D904" s="55"/>
      <c r="E904" s="55"/>
      <c r="F904" s="56"/>
    </row>
    <row r="905" spans="1:6" s="151" customFormat="1" ht="23.25">
      <c r="A905" s="55"/>
      <c r="B905" s="55"/>
      <c r="C905" s="56"/>
      <c r="D905" s="55"/>
      <c r="E905" s="55"/>
      <c r="F905" s="56"/>
    </row>
    <row r="906" spans="1:6" s="151" customFormat="1" ht="23.25">
      <c r="A906" s="55"/>
      <c r="B906" s="55"/>
      <c r="C906" s="56"/>
      <c r="D906" s="55"/>
      <c r="E906" s="55"/>
      <c r="F906" s="56"/>
    </row>
    <row r="907" spans="1:6" s="151" customFormat="1" ht="23.25">
      <c r="A907" s="55"/>
      <c r="B907" s="55"/>
      <c r="C907" s="56"/>
      <c r="D907" s="55"/>
      <c r="E907" s="55"/>
      <c r="F907" s="56"/>
    </row>
    <row r="908" spans="1:6" s="151" customFormat="1" ht="23.25">
      <c r="A908" s="55"/>
      <c r="B908" s="55"/>
      <c r="C908" s="56"/>
      <c r="D908" s="55"/>
      <c r="E908" s="55"/>
      <c r="F908" s="56"/>
    </row>
    <row r="909" spans="1:6" s="151" customFormat="1" ht="23.25">
      <c r="A909" s="55"/>
      <c r="B909" s="55"/>
      <c r="C909" s="56"/>
      <c r="D909" s="55"/>
      <c r="E909" s="55"/>
      <c r="F909" s="56"/>
    </row>
    <row r="910" spans="1:6" s="151" customFormat="1" ht="23.25">
      <c r="A910" s="55"/>
      <c r="B910" s="55"/>
      <c r="C910" s="56"/>
      <c r="D910" s="55"/>
      <c r="E910" s="55"/>
      <c r="F910" s="56"/>
    </row>
    <row r="911" spans="1:6" s="87" customFormat="1" ht="26.25">
      <c r="A911" s="212" t="s">
        <v>275</v>
      </c>
      <c r="B911" s="212"/>
      <c r="C911" s="212"/>
      <c r="D911" s="212"/>
      <c r="E911" s="212"/>
      <c r="F911" s="212"/>
    </row>
    <row r="912" spans="1:6" s="87" customFormat="1" ht="23.25">
      <c r="A912" s="149" t="s">
        <v>767</v>
      </c>
      <c r="B912" s="149" t="s">
        <v>768</v>
      </c>
      <c r="C912" s="149" t="s">
        <v>769</v>
      </c>
      <c r="D912" s="149" t="s">
        <v>770</v>
      </c>
      <c r="E912" s="149" t="s">
        <v>771</v>
      </c>
      <c r="F912" s="149" t="s">
        <v>772</v>
      </c>
    </row>
    <row r="913" spans="1:6" s="151" customFormat="1" ht="23.25">
      <c r="A913" s="55">
        <v>3</v>
      </c>
      <c r="B913" s="55" t="s">
        <v>302</v>
      </c>
      <c r="C913" s="56" t="s">
        <v>277</v>
      </c>
      <c r="D913" s="150">
        <v>37150</v>
      </c>
      <c r="E913" s="55" t="s">
        <v>775</v>
      </c>
      <c r="F913" s="56"/>
    </row>
    <row r="914" spans="1:6" s="151" customFormat="1" ht="23.25">
      <c r="A914" s="55"/>
      <c r="B914" s="55"/>
      <c r="C914" s="56" t="s">
        <v>278</v>
      </c>
      <c r="D914" s="55"/>
      <c r="E914" s="55"/>
      <c r="F914" s="56"/>
    </row>
    <row r="915" spans="1:6" s="151" customFormat="1" ht="23.25">
      <c r="A915" s="55"/>
      <c r="B915" s="55"/>
      <c r="C915" s="56" t="s">
        <v>279</v>
      </c>
      <c r="D915" s="55"/>
      <c r="E915" s="55"/>
      <c r="F915" s="56"/>
    </row>
    <row r="916" spans="1:6" s="151" customFormat="1" ht="23.25">
      <c r="A916" s="55"/>
      <c r="B916" s="55"/>
      <c r="C916" s="56" t="s">
        <v>280</v>
      </c>
      <c r="D916" s="55"/>
      <c r="E916" s="55"/>
      <c r="F916" s="56"/>
    </row>
    <row r="917" spans="1:6" s="151" customFormat="1" ht="23.25">
      <c r="A917" s="55"/>
      <c r="B917" s="55"/>
      <c r="C917" s="56" t="s">
        <v>281</v>
      </c>
      <c r="D917" s="55"/>
      <c r="E917" s="55"/>
      <c r="F917" s="56"/>
    </row>
    <row r="918" spans="1:6" s="151" customFormat="1" ht="23.25">
      <c r="A918" s="55"/>
      <c r="B918" s="55"/>
      <c r="C918" s="56" t="s">
        <v>282</v>
      </c>
      <c r="D918" s="55"/>
      <c r="E918" s="55"/>
      <c r="F918" s="56"/>
    </row>
    <row r="919" spans="1:6" s="151" customFormat="1" ht="23.25">
      <c r="A919" s="55"/>
      <c r="B919" s="55"/>
      <c r="C919" s="56" t="s">
        <v>283</v>
      </c>
      <c r="D919" s="55"/>
      <c r="E919" s="55"/>
      <c r="F919" s="56"/>
    </row>
    <row r="920" spans="1:6" s="151" customFormat="1" ht="23.25">
      <c r="A920" s="55"/>
      <c r="B920" s="55"/>
      <c r="C920" s="56" t="s">
        <v>284</v>
      </c>
      <c r="D920" s="55"/>
      <c r="E920" s="55"/>
      <c r="F920" s="56"/>
    </row>
    <row r="921" spans="1:6" s="151" customFormat="1" ht="23.25">
      <c r="A921" s="55"/>
      <c r="B921" s="55"/>
      <c r="C921" s="56" t="s">
        <v>285</v>
      </c>
      <c r="D921" s="55"/>
      <c r="E921" s="55"/>
      <c r="F921" s="56"/>
    </row>
    <row r="922" spans="1:6" s="151" customFormat="1" ht="23.25">
      <c r="A922" s="55"/>
      <c r="B922" s="55"/>
      <c r="C922" s="56" t="s">
        <v>286</v>
      </c>
      <c r="D922" s="55"/>
      <c r="E922" s="55"/>
      <c r="F922" s="56"/>
    </row>
    <row r="923" spans="1:8" s="151" customFormat="1" ht="23.25">
      <c r="A923" s="55"/>
      <c r="B923" s="55"/>
      <c r="C923" s="56" t="s">
        <v>287</v>
      </c>
      <c r="D923" s="55"/>
      <c r="E923" s="55"/>
      <c r="F923" s="56"/>
      <c r="H923" s="152">
        <f>SUM(D913:D927)</f>
        <v>73800</v>
      </c>
    </row>
    <row r="924" spans="1:6" s="151" customFormat="1" ht="23.25">
      <c r="A924" s="55"/>
      <c r="B924" s="55"/>
      <c r="C924" s="56" t="s">
        <v>288</v>
      </c>
      <c r="D924" s="55"/>
      <c r="E924" s="55"/>
      <c r="F924" s="56"/>
    </row>
    <row r="925" spans="1:6" s="151" customFormat="1" ht="23.25">
      <c r="A925" s="55"/>
      <c r="B925" s="55"/>
      <c r="C925" s="56" t="s">
        <v>301</v>
      </c>
      <c r="D925" s="55"/>
      <c r="E925" s="55"/>
      <c r="F925" s="56"/>
    </row>
    <row r="926" spans="1:6" s="151" customFormat="1" ht="23.25">
      <c r="A926" s="55"/>
      <c r="B926" s="55"/>
      <c r="C926" s="56"/>
      <c r="D926" s="55"/>
      <c r="E926" s="55"/>
      <c r="F926" s="56"/>
    </row>
    <row r="927" spans="1:6" s="151" customFormat="1" ht="23.25">
      <c r="A927" s="55">
        <v>4</v>
      </c>
      <c r="B927" s="55" t="s">
        <v>303</v>
      </c>
      <c r="C927" s="56" t="s">
        <v>290</v>
      </c>
      <c r="D927" s="150">
        <v>36650</v>
      </c>
      <c r="E927" s="55" t="s">
        <v>775</v>
      </c>
      <c r="F927" s="56"/>
    </row>
    <row r="928" spans="1:6" s="151" customFormat="1" ht="23.25">
      <c r="A928" s="55"/>
      <c r="B928" s="55"/>
      <c r="C928" s="56" t="s">
        <v>291</v>
      </c>
      <c r="D928" s="55"/>
      <c r="E928" s="55"/>
      <c r="F928" s="56"/>
    </row>
    <row r="929" spans="1:6" s="151" customFormat="1" ht="23.25">
      <c r="A929" s="55"/>
      <c r="B929" s="55"/>
      <c r="C929" s="56" t="s">
        <v>292</v>
      </c>
      <c r="D929" s="55"/>
      <c r="E929" s="55"/>
      <c r="F929" s="56"/>
    </row>
    <row r="930" spans="1:6" s="151" customFormat="1" ht="23.25">
      <c r="A930" s="55"/>
      <c r="B930" s="55"/>
      <c r="C930" s="56" t="s">
        <v>293</v>
      </c>
      <c r="D930" s="55"/>
      <c r="E930" s="55"/>
      <c r="F930" s="56"/>
    </row>
    <row r="931" spans="1:6" s="151" customFormat="1" ht="23.25">
      <c r="A931" s="55"/>
      <c r="B931" s="55"/>
      <c r="C931" s="56" t="s">
        <v>294</v>
      </c>
      <c r="D931" s="55"/>
      <c r="E931" s="55"/>
      <c r="F931" s="56"/>
    </row>
    <row r="932" spans="1:6" s="151" customFormat="1" ht="23.25">
      <c r="A932" s="55"/>
      <c r="B932" s="55"/>
      <c r="C932" s="56" t="s">
        <v>295</v>
      </c>
      <c r="D932" s="55"/>
      <c r="E932" s="55"/>
      <c r="F932" s="56"/>
    </row>
    <row r="933" spans="1:6" s="151" customFormat="1" ht="23.25">
      <c r="A933" s="55"/>
      <c r="B933" s="55"/>
      <c r="C933" s="56" t="s">
        <v>296</v>
      </c>
      <c r="D933" s="55"/>
      <c r="E933" s="55"/>
      <c r="F933" s="56"/>
    </row>
    <row r="934" spans="1:6" s="151" customFormat="1" ht="23.25">
      <c r="A934" s="55"/>
      <c r="B934" s="55"/>
      <c r="C934" s="56" t="s">
        <v>297</v>
      </c>
      <c r="D934" s="55"/>
      <c r="E934" s="55"/>
      <c r="F934" s="56"/>
    </row>
    <row r="935" spans="1:6" s="151" customFormat="1" ht="23.25">
      <c r="A935" s="55"/>
      <c r="B935" s="55"/>
      <c r="C935" s="56" t="s">
        <v>298</v>
      </c>
      <c r="D935" s="55"/>
      <c r="E935" s="55"/>
      <c r="F935" s="56"/>
    </row>
    <row r="936" spans="1:6" s="151" customFormat="1" ht="23.25">
      <c r="A936" s="55"/>
      <c r="B936" s="55"/>
      <c r="C936" s="56" t="s">
        <v>299</v>
      </c>
      <c r="D936" s="55"/>
      <c r="E936" s="55"/>
      <c r="F936" s="56"/>
    </row>
    <row r="937" spans="1:6" s="151" customFormat="1" ht="23.25">
      <c r="A937" s="55"/>
      <c r="B937" s="55"/>
      <c r="C937" s="56" t="s">
        <v>300</v>
      </c>
      <c r="D937" s="55"/>
      <c r="E937" s="55"/>
      <c r="F937" s="56"/>
    </row>
    <row r="938" spans="1:6" s="151" customFormat="1" ht="23.25">
      <c r="A938" s="55"/>
      <c r="B938" s="55"/>
      <c r="C938" s="56" t="s">
        <v>301</v>
      </c>
      <c r="D938" s="55"/>
      <c r="E938" s="55"/>
      <c r="F938" s="56"/>
    </row>
    <row r="939" spans="1:6" s="151" customFormat="1" ht="23.25">
      <c r="A939" s="55"/>
      <c r="B939" s="55"/>
      <c r="C939" s="56"/>
      <c r="D939" s="55"/>
      <c r="E939" s="55"/>
      <c r="F939" s="56"/>
    </row>
    <row r="940" spans="1:6" s="151" customFormat="1" ht="23.25">
      <c r="A940" s="55"/>
      <c r="B940" s="55"/>
      <c r="C940" s="56"/>
      <c r="D940" s="55"/>
      <c r="E940" s="55"/>
      <c r="F940" s="56"/>
    </row>
    <row r="941" spans="1:6" s="151" customFormat="1" ht="23.25">
      <c r="A941" s="55"/>
      <c r="B941" s="55"/>
      <c r="C941" s="56"/>
      <c r="D941" s="55"/>
      <c r="E941" s="55"/>
      <c r="F941" s="56"/>
    </row>
    <row r="942" spans="1:6" s="151" customFormat="1" ht="23.25">
      <c r="A942" s="55"/>
      <c r="B942" s="55"/>
      <c r="C942" s="56"/>
      <c r="D942" s="55"/>
      <c r="E942" s="55"/>
      <c r="F942" s="56"/>
    </row>
    <row r="943" spans="1:6" s="151" customFormat="1" ht="23.25">
      <c r="A943" s="55"/>
      <c r="B943" s="55"/>
      <c r="C943" s="56"/>
      <c r="D943" s="55"/>
      <c r="E943" s="55"/>
      <c r="F943" s="56"/>
    </row>
    <row r="944" spans="1:6" s="151" customFormat="1" ht="23.25">
      <c r="A944" s="55"/>
      <c r="B944" s="55"/>
      <c r="C944" s="56"/>
      <c r="D944" s="55"/>
      <c r="E944" s="55"/>
      <c r="F944" s="56"/>
    </row>
    <row r="945" spans="1:6" s="151" customFormat="1" ht="23.25">
      <c r="A945" s="55"/>
      <c r="B945" s="55"/>
      <c r="C945" s="56"/>
      <c r="D945" s="55"/>
      <c r="E945" s="55"/>
      <c r="F945" s="56"/>
    </row>
    <row r="946" spans="1:6" s="87" customFormat="1" ht="26.25">
      <c r="A946" s="212" t="s">
        <v>275</v>
      </c>
      <c r="B946" s="212"/>
      <c r="C946" s="212"/>
      <c r="D946" s="212"/>
      <c r="E946" s="212"/>
      <c r="F946" s="212"/>
    </row>
    <row r="947" spans="1:6" s="87" customFormat="1" ht="23.25">
      <c r="A947" s="149" t="s">
        <v>767</v>
      </c>
      <c r="B947" s="149" t="s">
        <v>768</v>
      </c>
      <c r="C947" s="149" t="s">
        <v>769</v>
      </c>
      <c r="D947" s="149" t="s">
        <v>770</v>
      </c>
      <c r="E947" s="149" t="s">
        <v>771</v>
      </c>
      <c r="F947" s="149" t="s">
        <v>772</v>
      </c>
    </row>
    <row r="948" spans="1:6" s="151" customFormat="1" ht="23.25">
      <c r="A948" s="55">
        <v>5</v>
      </c>
      <c r="B948" s="55" t="s">
        <v>304</v>
      </c>
      <c r="C948" s="56" t="s">
        <v>305</v>
      </c>
      <c r="D948" s="150">
        <v>18900</v>
      </c>
      <c r="E948" s="55" t="s">
        <v>775</v>
      </c>
      <c r="F948" s="56"/>
    </row>
    <row r="949" spans="1:6" s="151" customFormat="1" ht="23.25">
      <c r="A949" s="55"/>
      <c r="B949" s="55"/>
      <c r="C949" s="56" t="s">
        <v>306</v>
      </c>
      <c r="D949" s="55"/>
      <c r="E949" s="55"/>
      <c r="F949" s="56"/>
    </row>
    <row r="950" spans="1:6" s="151" customFormat="1" ht="23.25">
      <c r="A950" s="55"/>
      <c r="B950" s="55"/>
      <c r="C950" s="56" t="s">
        <v>307</v>
      </c>
      <c r="D950" s="55"/>
      <c r="E950" s="55"/>
      <c r="F950" s="56"/>
    </row>
    <row r="951" spans="1:6" s="151" customFormat="1" ht="23.25">
      <c r="A951" s="55"/>
      <c r="B951" s="55"/>
      <c r="C951" s="56" t="s">
        <v>308</v>
      </c>
      <c r="D951" s="55"/>
      <c r="E951" s="55"/>
      <c r="F951" s="56"/>
    </row>
    <row r="952" spans="1:6" s="151" customFormat="1" ht="23.25">
      <c r="A952" s="55"/>
      <c r="B952" s="55"/>
      <c r="C952" s="56" t="s">
        <v>309</v>
      </c>
      <c r="D952" s="55"/>
      <c r="E952" s="55"/>
      <c r="F952" s="56"/>
    </row>
    <row r="953" spans="1:6" s="151" customFormat="1" ht="23.25">
      <c r="A953" s="55"/>
      <c r="B953" s="55"/>
      <c r="C953" s="56" t="s">
        <v>310</v>
      </c>
      <c r="D953" s="55"/>
      <c r="E953" s="55"/>
      <c r="F953" s="56"/>
    </row>
    <row r="954" spans="1:6" s="151" customFormat="1" ht="23.25">
      <c r="A954" s="55"/>
      <c r="B954" s="55"/>
      <c r="C954" s="56" t="s">
        <v>311</v>
      </c>
      <c r="D954" s="55"/>
      <c r="E954" s="55"/>
      <c r="F954" s="56"/>
    </row>
    <row r="955" spans="1:6" s="151" customFormat="1" ht="23.25">
      <c r="A955" s="55"/>
      <c r="B955" s="55"/>
      <c r="C955" s="56" t="s">
        <v>312</v>
      </c>
      <c r="D955" s="55"/>
      <c r="E955" s="55"/>
      <c r="F955" s="56"/>
    </row>
    <row r="956" spans="1:6" s="151" customFormat="1" ht="23.25">
      <c r="A956" s="55"/>
      <c r="B956" s="55"/>
      <c r="C956" s="56"/>
      <c r="D956" s="55"/>
      <c r="E956" s="55"/>
      <c r="F956" s="56"/>
    </row>
    <row r="957" spans="1:6" s="151" customFormat="1" ht="23.25">
      <c r="A957" s="55">
        <v>6</v>
      </c>
      <c r="B957" s="55" t="s">
        <v>313</v>
      </c>
      <c r="C957" s="56" t="s">
        <v>305</v>
      </c>
      <c r="D957" s="150">
        <v>31000</v>
      </c>
      <c r="E957" s="55" t="s">
        <v>775</v>
      </c>
      <c r="F957" s="56"/>
    </row>
    <row r="958" spans="1:6" s="151" customFormat="1" ht="23.25">
      <c r="A958" s="55"/>
      <c r="B958" s="55"/>
      <c r="C958" s="56" t="s">
        <v>314</v>
      </c>
      <c r="D958" s="150"/>
      <c r="E958" s="55"/>
      <c r="F958" s="56"/>
    </row>
    <row r="959" spans="1:6" s="151" customFormat="1" ht="23.25">
      <c r="A959" s="55"/>
      <c r="B959" s="55"/>
      <c r="C959" s="56" t="s">
        <v>315</v>
      </c>
      <c r="D959" s="55"/>
      <c r="E959" s="55"/>
      <c r="F959" s="56"/>
    </row>
    <row r="960" spans="1:6" s="151" customFormat="1" ht="23.25">
      <c r="A960" s="55"/>
      <c r="B960" s="55"/>
      <c r="C960" s="56" t="s">
        <v>316</v>
      </c>
      <c r="D960" s="55"/>
      <c r="E960" s="55"/>
      <c r="F960" s="56"/>
    </row>
    <row r="961" spans="1:6" s="151" customFormat="1" ht="23.25">
      <c r="A961" s="55"/>
      <c r="B961" s="55"/>
      <c r="C961" s="56" t="s">
        <v>317</v>
      </c>
      <c r="D961" s="55"/>
      <c r="E961" s="55"/>
      <c r="F961" s="56"/>
    </row>
    <row r="962" spans="1:6" s="151" customFormat="1" ht="23.25">
      <c r="A962" s="55"/>
      <c r="B962" s="55"/>
      <c r="C962" s="56" t="s">
        <v>318</v>
      </c>
      <c r="D962" s="150"/>
      <c r="E962" s="55"/>
      <c r="F962" s="56"/>
    </row>
    <row r="963" spans="1:6" s="151" customFormat="1" ht="23.25">
      <c r="A963" s="55"/>
      <c r="B963" s="55"/>
      <c r="C963" s="56" t="s">
        <v>319</v>
      </c>
      <c r="D963" s="55"/>
      <c r="E963" s="55"/>
      <c r="F963" s="56"/>
    </row>
    <row r="964" spans="1:6" s="151" customFormat="1" ht="23.25">
      <c r="A964" s="55"/>
      <c r="B964" s="55"/>
      <c r="C964" s="56" t="s">
        <v>320</v>
      </c>
      <c r="D964" s="55"/>
      <c r="E964" s="55"/>
      <c r="F964" s="56"/>
    </row>
    <row r="965" spans="1:6" s="151" customFormat="1" ht="23.25">
      <c r="A965" s="55"/>
      <c r="B965" s="55"/>
      <c r="C965" s="56" t="s">
        <v>321</v>
      </c>
      <c r="D965" s="55"/>
      <c r="E965" s="55"/>
      <c r="F965" s="56"/>
    </row>
    <row r="966" spans="1:6" s="151" customFormat="1" ht="23.25">
      <c r="A966" s="55"/>
      <c r="B966" s="55"/>
      <c r="C966" s="56" t="s">
        <v>322</v>
      </c>
      <c r="D966" s="55"/>
      <c r="E966" s="55"/>
      <c r="F966" s="56"/>
    </row>
    <row r="967" spans="1:6" s="151" customFormat="1" ht="23.25">
      <c r="A967" s="55"/>
      <c r="B967" s="55"/>
      <c r="C967" s="56"/>
      <c r="D967" s="55"/>
      <c r="E967" s="55"/>
      <c r="F967" s="56"/>
    </row>
    <row r="968" spans="1:8" s="151" customFormat="1" ht="23.25">
      <c r="A968" s="55">
        <v>7</v>
      </c>
      <c r="B968" s="55" t="s">
        <v>323</v>
      </c>
      <c r="C968" s="56" t="s">
        <v>324</v>
      </c>
      <c r="D968" s="150">
        <v>6100</v>
      </c>
      <c r="E968" s="55" t="s">
        <v>775</v>
      </c>
      <c r="F968" s="56"/>
      <c r="H968" s="152">
        <f>SUM(D948:D974)</f>
        <v>79200</v>
      </c>
    </row>
    <row r="969" spans="1:8" s="151" customFormat="1" ht="23.25">
      <c r="A969" s="55"/>
      <c r="B969" s="55"/>
      <c r="C969" s="56" t="s">
        <v>325</v>
      </c>
      <c r="D969" s="55"/>
      <c r="E969" s="55"/>
      <c r="F969" s="56"/>
      <c r="H969" s="152">
        <f>SUM(D977)</f>
        <v>5800</v>
      </c>
    </row>
    <row r="970" spans="1:6" s="151" customFormat="1" ht="23.25">
      <c r="A970" s="55"/>
      <c r="B970" s="55"/>
      <c r="C970" s="56"/>
      <c r="D970" s="55"/>
      <c r="E970" s="55"/>
      <c r="F970" s="56"/>
    </row>
    <row r="971" spans="1:6" s="151" customFormat="1" ht="23.25">
      <c r="A971" s="55">
        <v>8</v>
      </c>
      <c r="B971" s="55" t="s">
        <v>326</v>
      </c>
      <c r="C971" s="56" t="s">
        <v>327</v>
      </c>
      <c r="D971" s="150">
        <v>5800</v>
      </c>
      <c r="E971" s="55" t="s">
        <v>775</v>
      </c>
      <c r="F971" s="56"/>
    </row>
    <row r="972" spans="1:6" s="151" customFormat="1" ht="23.25">
      <c r="A972" s="55">
        <v>9</v>
      </c>
      <c r="B972" s="55" t="s">
        <v>328</v>
      </c>
      <c r="C972" s="56" t="s">
        <v>329</v>
      </c>
      <c r="D972" s="150">
        <v>5800</v>
      </c>
      <c r="E972" s="55" t="s">
        <v>775</v>
      </c>
      <c r="F972" s="56"/>
    </row>
    <row r="973" spans="1:6" s="151" customFormat="1" ht="23.25">
      <c r="A973" s="55">
        <v>10</v>
      </c>
      <c r="B973" s="55" t="s">
        <v>330</v>
      </c>
      <c r="C973" s="56" t="s">
        <v>329</v>
      </c>
      <c r="D973" s="150">
        <v>5800</v>
      </c>
      <c r="E973" s="55" t="s">
        <v>775</v>
      </c>
      <c r="F973" s="56"/>
    </row>
    <row r="974" spans="1:6" s="151" customFormat="1" ht="23.25">
      <c r="A974" s="55">
        <v>11</v>
      </c>
      <c r="B974" s="55" t="s">
        <v>331</v>
      </c>
      <c r="C974" s="56" t="s">
        <v>329</v>
      </c>
      <c r="D974" s="150">
        <v>5800</v>
      </c>
      <c r="E974" s="55" t="s">
        <v>775</v>
      </c>
      <c r="F974" s="56"/>
    </row>
    <row r="975" spans="1:6" s="151" customFormat="1" ht="23.25">
      <c r="A975" s="55">
        <v>12</v>
      </c>
      <c r="B975" s="55" t="s">
        <v>332</v>
      </c>
      <c r="C975" s="56" t="s">
        <v>333</v>
      </c>
      <c r="D975" s="150" t="s">
        <v>334</v>
      </c>
      <c r="E975" s="55" t="s">
        <v>775</v>
      </c>
      <c r="F975" s="56"/>
    </row>
    <row r="976" spans="1:6" s="151" customFormat="1" ht="23.25">
      <c r="A976" s="55">
        <v>13</v>
      </c>
      <c r="B976" s="55" t="s">
        <v>335</v>
      </c>
      <c r="C976" s="56" t="s">
        <v>333</v>
      </c>
      <c r="D976" s="150" t="s">
        <v>334</v>
      </c>
      <c r="E976" s="55" t="s">
        <v>775</v>
      </c>
      <c r="F976" s="56"/>
    </row>
    <row r="977" spans="1:6" s="151" customFormat="1" ht="23.25">
      <c r="A977" s="55">
        <v>14</v>
      </c>
      <c r="B977" s="55" t="s">
        <v>336</v>
      </c>
      <c r="C977" s="56" t="s">
        <v>327</v>
      </c>
      <c r="D977" s="150">
        <v>5800</v>
      </c>
      <c r="E977" s="55" t="s">
        <v>775</v>
      </c>
      <c r="F977" s="56"/>
    </row>
    <row r="978" spans="1:6" s="151" customFormat="1" ht="23.25">
      <c r="A978" s="55"/>
      <c r="B978" s="55"/>
      <c r="C978" s="56"/>
      <c r="D978" s="150"/>
      <c r="E978" s="55"/>
      <c r="F978" s="56"/>
    </row>
    <row r="979" spans="1:6" s="151" customFormat="1" ht="23.25">
      <c r="A979" s="55"/>
      <c r="B979" s="55"/>
      <c r="C979" s="56"/>
      <c r="D979" s="150"/>
      <c r="E979" s="55"/>
      <c r="F979" s="56"/>
    </row>
    <row r="980" spans="1:6" s="151" customFormat="1" ht="23.25">
      <c r="A980" s="55"/>
      <c r="B980" s="55"/>
      <c r="C980" s="56"/>
      <c r="D980" s="55"/>
      <c r="E980" s="55"/>
      <c r="F980" s="56"/>
    </row>
    <row r="981" spans="1:6" s="87" customFormat="1" ht="26.25">
      <c r="A981" s="212" t="s">
        <v>275</v>
      </c>
      <c r="B981" s="212"/>
      <c r="C981" s="212"/>
      <c r="D981" s="212"/>
      <c r="E981" s="212"/>
      <c r="F981" s="212"/>
    </row>
    <row r="982" spans="1:6" s="87" customFormat="1" ht="23.25">
      <c r="A982" s="149" t="s">
        <v>767</v>
      </c>
      <c r="B982" s="149" t="s">
        <v>768</v>
      </c>
      <c r="C982" s="149" t="s">
        <v>769</v>
      </c>
      <c r="D982" s="149" t="s">
        <v>770</v>
      </c>
      <c r="E982" s="149" t="s">
        <v>771</v>
      </c>
      <c r="F982" s="149" t="s">
        <v>772</v>
      </c>
    </row>
    <row r="983" spans="1:6" s="151" customFormat="1" ht="23.25">
      <c r="A983" s="55">
        <v>15</v>
      </c>
      <c r="B983" s="55" t="s">
        <v>337</v>
      </c>
      <c r="C983" s="56" t="s">
        <v>338</v>
      </c>
      <c r="D983" s="150">
        <v>9900</v>
      </c>
      <c r="E983" s="55" t="s">
        <v>775</v>
      </c>
      <c r="F983" s="56"/>
    </row>
    <row r="984" spans="1:6" s="151" customFormat="1" ht="23.25">
      <c r="A984" s="55"/>
      <c r="B984" s="55"/>
      <c r="C984" s="56" t="s">
        <v>339</v>
      </c>
      <c r="D984" s="55"/>
      <c r="E984" s="55"/>
      <c r="F984" s="56"/>
    </row>
    <row r="985" spans="1:6" s="151" customFormat="1" ht="23.25">
      <c r="A985" s="55">
        <v>16</v>
      </c>
      <c r="B985" s="55" t="s">
        <v>340</v>
      </c>
      <c r="C985" s="56" t="s">
        <v>341</v>
      </c>
      <c r="D985" s="150">
        <v>3400</v>
      </c>
      <c r="E985" s="55" t="s">
        <v>775</v>
      </c>
      <c r="F985" s="56"/>
    </row>
    <row r="986" spans="1:8" s="151" customFormat="1" ht="23.25">
      <c r="A986" s="55">
        <v>17</v>
      </c>
      <c r="B986" s="55" t="s">
        <v>342</v>
      </c>
      <c r="C986" s="56" t="s">
        <v>343</v>
      </c>
      <c r="D986" s="150">
        <v>4950</v>
      </c>
      <c r="E986" s="55" t="s">
        <v>775</v>
      </c>
      <c r="F986" s="56"/>
      <c r="H986" s="152">
        <f>SUM(D983:D990)</f>
        <v>38050</v>
      </c>
    </row>
    <row r="987" spans="1:8" s="151" customFormat="1" ht="23.25">
      <c r="A987" s="55">
        <v>18</v>
      </c>
      <c r="B987" s="55" t="s">
        <v>344</v>
      </c>
      <c r="C987" s="56" t="s">
        <v>343</v>
      </c>
      <c r="D987" s="150">
        <v>4950</v>
      </c>
      <c r="E987" s="55" t="s">
        <v>775</v>
      </c>
      <c r="F987" s="56"/>
      <c r="H987" s="152">
        <f>SUM(D997:D1010)</f>
        <v>145410</v>
      </c>
    </row>
    <row r="988" spans="1:6" s="151" customFormat="1" ht="23.25">
      <c r="A988" s="55">
        <v>19</v>
      </c>
      <c r="B988" s="55" t="s">
        <v>345</v>
      </c>
      <c r="C988" s="56" t="s">
        <v>343</v>
      </c>
      <c r="D988" s="150">
        <v>4950</v>
      </c>
      <c r="E988" s="55" t="s">
        <v>775</v>
      </c>
      <c r="F988" s="56"/>
    </row>
    <row r="989" spans="1:6" s="151" customFormat="1" ht="23.25">
      <c r="A989" s="55">
        <v>20</v>
      </c>
      <c r="B989" s="55" t="s">
        <v>346</v>
      </c>
      <c r="C989" s="56" t="s">
        <v>343</v>
      </c>
      <c r="D989" s="150">
        <v>4950</v>
      </c>
      <c r="E989" s="55" t="s">
        <v>775</v>
      </c>
      <c r="F989" s="56"/>
    </row>
    <row r="990" spans="1:6" s="151" customFormat="1" ht="23.25">
      <c r="A990" s="55">
        <v>21</v>
      </c>
      <c r="B990" s="55" t="s">
        <v>347</v>
      </c>
      <c r="C990" s="56" t="s">
        <v>343</v>
      </c>
      <c r="D990" s="150">
        <v>4950</v>
      </c>
      <c r="E990" s="55" t="s">
        <v>775</v>
      </c>
      <c r="F990" s="56"/>
    </row>
    <row r="991" spans="1:6" s="151" customFormat="1" ht="23.25">
      <c r="A991" s="55">
        <v>22</v>
      </c>
      <c r="B991" s="55" t="s">
        <v>348</v>
      </c>
      <c r="C991" s="56" t="s">
        <v>349</v>
      </c>
      <c r="D991" s="55" t="s">
        <v>334</v>
      </c>
      <c r="E991" s="55" t="s">
        <v>775</v>
      </c>
      <c r="F991" s="56"/>
    </row>
    <row r="992" spans="1:6" s="151" customFormat="1" ht="23.25">
      <c r="A992" s="55"/>
      <c r="B992" s="55"/>
      <c r="C992" s="56" t="s">
        <v>350</v>
      </c>
      <c r="D992" s="55"/>
      <c r="E992" s="55"/>
      <c r="F992" s="56"/>
    </row>
    <row r="993" spans="1:6" s="151" customFormat="1" ht="23.25">
      <c r="A993" s="55">
        <v>23</v>
      </c>
      <c r="B993" s="55" t="s">
        <v>351</v>
      </c>
      <c r="C993" s="56" t="s">
        <v>349</v>
      </c>
      <c r="D993" s="55" t="s">
        <v>334</v>
      </c>
      <c r="E993" s="55" t="s">
        <v>775</v>
      </c>
      <c r="F993" s="56"/>
    </row>
    <row r="994" spans="1:6" s="151" customFormat="1" ht="23.25">
      <c r="A994" s="55"/>
      <c r="B994" s="55"/>
      <c r="C994" s="56" t="s">
        <v>350</v>
      </c>
      <c r="D994" s="55"/>
      <c r="E994" s="55"/>
      <c r="F994" s="56"/>
    </row>
    <row r="995" spans="1:6" s="151" customFormat="1" ht="23.25">
      <c r="A995" s="55">
        <v>24</v>
      </c>
      <c r="B995" s="55" t="s">
        <v>352</v>
      </c>
      <c r="C995" s="56" t="s">
        <v>349</v>
      </c>
      <c r="D995" s="55" t="s">
        <v>334</v>
      </c>
      <c r="E995" s="55" t="s">
        <v>775</v>
      </c>
      <c r="F995" s="56"/>
    </row>
    <row r="996" spans="1:6" s="151" customFormat="1" ht="23.25">
      <c r="A996" s="55"/>
      <c r="B996" s="55"/>
      <c r="C996" s="56" t="s">
        <v>350</v>
      </c>
      <c r="D996" s="55"/>
      <c r="E996" s="55"/>
      <c r="F996" s="56"/>
    </row>
    <row r="997" spans="1:6" s="151" customFormat="1" ht="23.25">
      <c r="A997" s="55">
        <v>25</v>
      </c>
      <c r="B997" s="55" t="s">
        <v>353</v>
      </c>
      <c r="C997" s="56" t="s">
        <v>354</v>
      </c>
      <c r="D997" s="150">
        <v>13500</v>
      </c>
      <c r="E997" s="55" t="s">
        <v>775</v>
      </c>
      <c r="F997" s="56"/>
    </row>
    <row r="998" spans="1:6" s="151" customFormat="1" ht="23.25">
      <c r="A998" s="55">
        <v>26</v>
      </c>
      <c r="B998" s="55" t="s">
        <v>355</v>
      </c>
      <c r="C998" s="56" t="s">
        <v>356</v>
      </c>
      <c r="D998" s="150">
        <v>59300</v>
      </c>
      <c r="E998" s="55" t="s">
        <v>775</v>
      </c>
      <c r="F998" s="56"/>
    </row>
    <row r="999" spans="1:6" s="151" customFormat="1" ht="23.25">
      <c r="A999" s="55"/>
      <c r="B999" s="55"/>
      <c r="C999" s="56" t="s">
        <v>357</v>
      </c>
      <c r="D999" s="150"/>
      <c r="E999" s="55"/>
      <c r="F999" s="56"/>
    </row>
    <row r="1000" spans="1:6" s="151" customFormat="1" ht="23.25">
      <c r="A1000" s="55"/>
      <c r="B1000" s="55"/>
      <c r="C1000" s="56" t="s">
        <v>358</v>
      </c>
      <c r="D1000" s="55"/>
      <c r="E1000" s="55"/>
      <c r="F1000" s="56"/>
    </row>
    <row r="1001" spans="1:6" s="151" customFormat="1" ht="23.25">
      <c r="A1001" s="55"/>
      <c r="B1001" s="55"/>
      <c r="C1001" s="56" t="s">
        <v>359</v>
      </c>
      <c r="D1001" s="55"/>
      <c r="E1001" s="55"/>
      <c r="F1001" s="56"/>
    </row>
    <row r="1002" spans="1:6" s="151" customFormat="1" ht="23.25">
      <c r="A1002" s="55">
        <v>27</v>
      </c>
      <c r="B1002" s="55" t="s">
        <v>360</v>
      </c>
      <c r="C1002" s="56" t="s">
        <v>361</v>
      </c>
      <c r="D1002" s="150">
        <v>5600</v>
      </c>
      <c r="E1002" s="55" t="s">
        <v>775</v>
      </c>
      <c r="F1002" s="56"/>
    </row>
    <row r="1003" spans="1:6" s="151" customFormat="1" ht="23.25">
      <c r="A1003" s="55">
        <v>28</v>
      </c>
      <c r="B1003" s="55" t="s">
        <v>362</v>
      </c>
      <c r="C1003" s="56" t="s">
        <v>361</v>
      </c>
      <c r="D1003" s="150">
        <v>5600</v>
      </c>
      <c r="E1003" s="55" t="s">
        <v>775</v>
      </c>
      <c r="F1003" s="56"/>
    </row>
    <row r="1004" spans="1:6" s="151" customFormat="1" ht="23.25">
      <c r="A1004" s="55">
        <v>29</v>
      </c>
      <c r="B1004" s="55" t="s">
        <v>363</v>
      </c>
      <c r="C1004" s="56" t="s">
        <v>364</v>
      </c>
      <c r="D1004" s="150">
        <v>18500</v>
      </c>
      <c r="E1004" s="55" t="s">
        <v>775</v>
      </c>
      <c r="F1004" s="56"/>
    </row>
    <row r="1005" spans="1:6" s="151" customFormat="1" ht="23.25">
      <c r="A1005" s="55"/>
      <c r="B1005" s="55"/>
      <c r="C1005" s="56" t="s">
        <v>365</v>
      </c>
      <c r="D1005" s="55"/>
      <c r="E1005" s="55"/>
      <c r="F1005" s="56"/>
    </row>
    <row r="1006" spans="1:6" s="151" customFormat="1" ht="23.25">
      <c r="A1006" s="55"/>
      <c r="B1006" s="55"/>
      <c r="C1006" s="56" t="s">
        <v>366</v>
      </c>
      <c r="D1006" s="55"/>
      <c r="E1006" s="55"/>
      <c r="F1006" s="56"/>
    </row>
    <row r="1007" spans="1:6" s="151" customFormat="1" ht="23.25">
      <c r="A1007" s="55">
        <v>30</v>
      </c>
      <c r="B1007" s="55" t="s">
        <v>367</v>
      </c>
      <c r="C1007" s="56" t="s">
        <v>368</v>
      </c>
      <c r="D1007" s="150">
        <v>13000</v>
      </c>
      <c r="E1007" s="55" t="s">
        <v>775</v>
      </c>
      <c r="F1007" s="56"/>
    </row>
    <row r="1008" spans="1:6" s="151" customFormat="1" ht="23.25">
      <c r="A1008" s="55">
        <v>31</v>
      </c>
      <c r="B1008" s="55" t="s">
        <v>369</v>
      </c>
      <c r="C1008" s="56" t="s">
        <v>370</v>
      </c>
      <c r="D1008" s="150">
        <v>28990</v>
      </c>
      <c r="E1008" s="55" t="s">
        <v>775</v>
      </c>
      <c r="F1008" s="56"/>
    </row>
    <row r="1009" spans="1:6" s="151" customFormat="1" ht="23.25">
      <c r="A1009" s="55"/>
      <c r="B1009" s="55"/>
      <c r="C1009" s="56" t="s">
        <v>371</v>
      </c>
      <c r="D1009" s="150"/>
      <c r="E1009" s="55"/>
      <c r="F1009" s="56"/>
    </row>
    <row r="1010" spans="1:6" s="151" customFormat="1" ht="23.25">
      <c r="A1010" s="55">
        <v>32</v>
      </c>
      <c r="B1010" s="55" t="s">
        <v>372</v>
      </c>
      <c r="C1010" s="56" t="s">
        <v>373</v>
      </c>
      <c r="D1010" s="150">
        <v>920</v>
      </c>
      <c r="E1010" s="55" t="s">
        <v>775</v>
      </c>
      <c r="F1010" s="56"/>
    </row>
    <row r="1011" spans="1:6" s="151" customFormat="1" ht="23.25">
      <c r="A1011" s="55"/>
      <c r="B1011" s="55"/>
      <c r="C1011" s="56" t="s">
        <v>374</v>
      </c>
      <c r="D1011" s="150"/>
      <c r="E1011" s="55"/>
      <c r="F1011" s="56"/>
    </row>
    <row r="1012" spans="1:6" s="151" customFormat="1" ht="23.25">
      <c r="A1012" s="55"/>
      <c r="B1012" s="55"/>
      <c r="C1012" s="56"/>
      <c r="D1012" s="150"/>
      <c r="E1012" s="55"/>
      <c r="F1012" s="56"/>
    </row>
    <row r="1013" spans="1:6" s="151" customFormat="1" ht="23.25">
      <c r="A1013" s="55"/>
      <c r="B1013" s="55"/>
      <c r="C1013" s="56"/>
      <c r="D1013" s="150"/>
      <c r="E1013" s="55"/>
      <c r="F1013" s="56"/>
    </row>
    <row r="1014" spans="1:6" s="151" customFormat="1" ht="23.25">
      <c r="A1014" s="55"/>
      <c r="B1014" s="55"/>
      <c r="C1014" s="56"/>
      <c r="D1014" s="150"/>
      <c r="E1014" s="55"/>
      <c r="F1014" s="56"/>
    </row>
    <row r="1015" spans="1:6" s="151" customFormat="1" ht="23.25">
      <c r="A1015" s="55"/>
      <c r="B1015" s="55"/>
      <c r="C1015" s="56"/>
      <c r="D1015" s="150"/>
      <c r="E1015" s="55"/>
      <c r="F1015" s="56"/>
    </row>
    <row r="1016" spans="1:6" s="87" customFormat="1" ht="26.25">
      <c r="A1016" s="212" t="s">
        <v>275</v>
      </c>
      <c r="B1016" s="212"/>
      <c r="C1016" s="212"/>
      <c r="D1016" s="212"/>
      <c r="E1016" s="212"/>
      <c r="F1016" s="212"/>
    </row>
    <row r="1017" spans="1:6" s="87" customFormat="1" ht="23.25">
      <c r="A1017" s="149" t="s">
        <v>767</v>
      </c>
      <c r="B1017" s="149" t="s">
        <v>768</v>
      </c>
      <c r="C1017" s="149" t="s">
        <v>769</v>
      </c>
      <c r="D1017" s="149" t="s">
        <v>770</v>
      </c>
      <c r="E1017" s="149" t="s">
        <v>771</v>
      </c>
      <c r="F1017" s="149" t="s">
        <v>772</v>
      </c>
    </row>
    <row r="1018" spans="1:6" s="151" customFormat="1" ht="23.25">
      <c r="A1018" s="55">
        <v>33</v>
      </c>
      <c r="B1018" s="55" t="s">
        <v>375</v>
      </c>
      <c r="C1018" s="56" t="s">
        <v>373</v>
      </c>
      <c r="D1018" s="150">
        <v>920</v>
      </c>
      <c r="E1018" s="55" t="s">
        <v>775</v>
      </c>
      <c r="F1018" s="56"/>
    </row>
    <row r="1019" spans="1:6" s="151" customFormat="1" ht="23.25">
      <c r="A1019" s="55"/>
      <c r="B1019" s="55"/>
      <c r="C1019" s="56" t="s">
        <v>374</v>
      </c>
      <c r="D1019" s="150"/>
      <c r="E1019" s="55"/>
      <c r="F1019" s="56"/>
    </row>
    <row r="1020" spans="1:6" s="151" customFormat="1" ht="23.25">
      <c r="A1020" s="55">
        <v>34</v>
      </c>
      <c r="B1020" s="55" t="s">
        <v>376</v>
      </c>
      <c r="C1020" s="56" t="s">
        <v>373</v>
      </c>
      <c r="D1020" s="150">
        <v>920</v>
      </c>
      <c r="E1020" s="55" t="s">
        <v>775</v>
      </c>
      <c r="F1020" s="56"/>
    </row>
    <row r="1021" spans="1:6" s="151" customFormat="1" ht="23.25">
      <c r="A1021" s="55"/>
      <c r="B1021" s="55"/>
      <c r="C1021" s="56" t="s">
        <v>374</v>
      </c>
      <c r="D1021" s="150"/>
      <c r="E1021" s="55"/>
      <c r="F1021" s="56"/>
    </row>
    <row r="1022" spans="1:6" s="151" customFormat="1" ht="23.25">
      <c r="A1022" s="55">
        <v>35</v>
      </c>
      <c r="B1022" s="55" t="s">
        <v>377</v>
      </c>
      <c r="C1022" s="56" t="s">
        <v>373</v>
      </c>
      <c r="D1022" s="150">
        <v>920</v>
      </c>
      <c r="E1022" s="55" t="s">
        <v>775</v>
      </c>
      <c r="F1022" s="56"/>
    </row>
    <row r="1023" spans="1:6" s="151" customFormat="1" ht="23.25">
      <c r="A1023" s="55"/>
      <c r="B1023" s="55"/>
      <c r="C1023" s="56" t="s">
        <v>374</v>
      </c>
      <c r="D1023" s="150"/>
      <c r="E1023" s="55"/>
      <c r="F1023" s="56"/>
    </row>
    <row r="1024" spans="1:8" s="151" customFormat="1" ht="23.25">
      <c r="A1024" s="55">
        <v>36</v>
      </c>
      <c r="B1024" s="55" t="s">
        <v>378</v>
      </c>
      <c r="C1024" s="56" t="s">
        <v>373</v>
      </c>
      <c r="D1024" s="150">
        <v>920</v>
      </c>
      <c r="E1024" s="55" t="s">
        <v>775</v>
      </c>
      <c r="F1024" s="56"/>
      <c r="H1024" s="152">
        <f>SUM(D1018:D1032)</f>
        <v>21080</v>
      </c>
    </row>
    <row r="1025" spans="1:6" s="151" customFormat="1" ht="23.25">
      <c r="A1025" s="55"/>
      <c r="B1025" s="55"/>
      <c r="C1025" s="56" t="s">
        <v>374</v>
      </c>
      <c r="D1025" s="150"/>
      <c r="E1025" s="55"/>
      <c r="F1025" s="56"/>
    </row>
    <row r="1026" spans="1:6" s="151" customFormat="1" ht="23.25">
      <c r="A1026" s="55">
        <v>37</v>
      </c>
      <c r="B1026" s="55" t="s">
        <v>379</v>
      </c>
      <c r="C1026" s="56" t="s">
        <v>373</v>
      </c>
      <c r="D1026" s="153">
        <v>920</v>
      </c>
      <c r="E1026" s="55" t="s">
        <v>775</v>
      </c>
      <c r="F1026" s="56"/>
    </row>
    <row r="1027" spans="1:6" s="151" customFormat="1" ht="23.25">
      <c r="A1027" s="55"/>
      <c r="B1027" s="55"/>
      <c r="C1027" s="56" t="s">
        <v>374</v>
      </c>
      <c r="D1027" s="55"/>
      <c r="E1027" s="55"/>
      <c r="F1027" s="56"/>
    </row>
    <row r="1028" spans="1:6" s="151" customFormat="1" ht="23.25">
      <c r="A1028" s="55">
        <v>38</v>
      </c>
      <c r="B1028" s="55" t="s">
        <v>380</v>
      </c>
      <c r="C1028" s="56" t="s">
        <v>381</v>
      </c>
      <c r="D1028" s="150">
        <v>3980</v>
      </c>
      <c r="E1028" s="55" t="s">
        <v>775</v>
      </c>
      <c r="F1028" s="56"/>
    </row>
    <row r="1029" spans="1:6" s="151" customFormat="1" ht="23.25">
      <c r="A1029" s="55"/>
      <c r="B1029" s="55"/>
      <c r="C1029" s="56" t="s">
        <v>382</v>
      </c>
      <c r="D1029" s="55"/>
      <c r="E1029" s="55"/>
      <c r="F1029" s="56"/>
    </row>
    <row r="1030" spans="1:6" s="151" customFormat="1" ht="23.25">
      <c r="A1030" s="55">
        <v>39</v>
      </c>
      <c r="B1030" s="55" t="s">
        <v>383</v>
      </c>
      <c r="C1030" s="56" t="s">
        <v>384</v>
      </c>
      <c r="D1030" s="150">
        <v>5900</v>
      </c>
      <c r="E1030" s="55" t="s">
        <v>775</v>
      </c>
      <c r="F1030" s="56"/>
    </row>
    <row r="1031" spans="1:6" s="151" customFormat="1" ht="23.25">
      <c r="A1031" s="55"/>
      <c r="B1031" s="55"/>
      <c r="C1031" s="56" t="s">
        <v>385</v>
      </c>
      <c r="D1031" s="55"/>
      <c r="E1031" s="55"/>
      <c r="F1031" s="56"/>
    </row>
    <row r="1032" spans="1:6" s="151" customFormat="1" ht="23.25">
      <c r="A1032" s="55">
        <v>40</v>
      </c>
      <c r="B1032" s="55" t="s">
        <v>386</v>
      </c>
      <c r="C1032" s="56" t="s">
        <v>387</v>
      </c>
      <c r="D1032" s="150">
        <v>6600</v>
      </c>
      <c r="E1032" s="55" t="s">
        <v>775</v>
      </c>
      <c r="F1032" s="56"/>
    </row>
    <row r="1033" spans="1:6" s="151" customFormat="1" ht="23.25">
      <c r="A1033" s="55"/>
      <c r="B1033" s="55"/>
      <c r="C1033" s="56"/>
      <c r="D1033" s="150"/>
      <c r="E1033" s="55"/>
      <c r="F1033" s="56"/>
    </row>
    <row r="1034" spans="1:6" s="151" customFormat="1" ht="23.25">
      <c r="A1034" s="55"/>
      <c r="B1034" s="55"/>
      <c r="C1034" s="56"/>
      <c r="D1034" s="150"/>
      <c r="E1034" s="55"/>
      <c r="F1034" s="56"/>
    </row>
    <row r="1035" spans="1:6" s="151" customFormat="1" ht="23.25">
      <c r="A1035" s="55"/>
      <c r="B1035" s="55"/>
      <c r="C1035" s="56"/>
      <c r="D1035" s="55"/>
      <c r="E1035" s="55"/>
      <c r="F1035" s="56"/>
    </row>
    <row r="1036" spans="1:6" s="151" customFormat="1" ht="23.25">
      <c r="A1036" s="55"/>
      <c r="B1036" s="55"/>
      <c r="C1036" s="56"/>
      <c r="D1036" s="55"/>
      <c r="E1036" s="55"/>
      <c r="F1036" s="56"/>
    </row>
    <row r="1037" spans="1:6" s="151" customFormat="1" ht="23.25">
      <c r="A1037" s="55"/>
      <c r="B1037" s="55"/>
      <c r="C1037" s="56"/>
      <c r="D1037" s="150"/>
      <c r="E1037" s="55"/>
      <c r="F1037" s="56"/>
    </row>
    <row r="1038" spans="1:6" s="151" customFormat="1" ht="23.25">
      <c r="A1038" s="55"/>
      <c r="B1038" s="55"/>
      <c r="C1038" s="56"/>
      <c r="D1038" s="150"/>
      <c r="E1038" s="55"/>
      <c r="F1038" s="56"/>
    </row>
    <row r="1039" spans="1:6" s="151" customFormat="1" ht="23.25">
      <c r="A1039" s="55"/>
      <c r="B1039" s="55"/>
      <c r="C1039" s="56"/>
      <c r="D1039" s="150"/>
      <c r="E1039" s="55"/>
      <c r="F1039" s="56"/>
    </row>
    <row r="1040" spans="1:6" s="151" customFormat="1" ht="23.25">
      <c r="A1040" s="55"/>
      <c r="B1040" s="55"/>
      <c r="C1040" s="56"/>
      <c r="D1040" s="55"/>
      <c r="E1040" s="55"/>
      <c r="F1040" s="56"/>
    </row>
    <row r="1041" spans="1:6" s="151" customFormat="1" ht="23.25">
      <c r="A1041" s="55"/>
      <c r="B1041" s="55"/>
      <c r="C1041" s="56"/>
      <c r="D1041" s="55"/>
      <c r="E1041" s="55"/>
      <c r="F1041" s="56"/>
    </row>
    <row r="1042" spans="1:6" s="151" customFormat="1" ht="23.25">
      <c r="A1042" s="55"/>
      <c r="B1042" s="55"/>
      <c r="C1042" s="56"/>
      <c r="D1042" s="150"/>
      <c r="E1042" s="55"/>
      <c r="F1042" s="56"/>
    </row>
    <row r="1043" spans="1:6" s="151" customFormat="1" ht="23.25">
      <c r="A1043" s="55"/>
      <c r="B1043" s="55"/>
      <c r="C1043" s="56"/>
      <c r="D1043" s="150"/>
      <c r="E1043" s="55"/>
      <c r="F1043" s="56"/>
    </row>
    <row r="1044" spans="1:6" s="151" customFormat="1" ht="23.25">
      <c r="A1044" s="55"/>
      <c r="B1044" s="55"/>
      <c r="C1044" s="56"/>
      <c r="D1044" s="150"/>
      <c r="E1044" s="55"/>
      <c r="F1044" s="56"/>
    </row>
    <row r="1045" spans="1:6" s="151" customFormat="1" ht="23.25">
      <c r="A1045" s="55"/>
      <c r="B1045" s="55"/>
      <c r="C1045" s="56"/>
      <c r="D1045" s="150"/>
      <c r="E1045" s="55"/>
      <c r="F1045" s="56"/>
    </row>
    <row r="1046" spans="1:6" s="151" customFormat="1" ht="23.25">
      <c r="A1046" s="55"/>
      <c r="B1046" s="55"/>
      <c r="C1046" s="56"/>
      <c r="D1046" s="150"/>
      <c r="E1046" s="55"/>
      <c r="F1046" s="56"/>
    </row>
    <row r="1047" spans="1:8" s="87" customFormat="1" ht="24" thickBot="1">
      <c r="A1047" s="213" t="s">
        <v>617</v>
      </c>
      <c r="B1047" s="213"/>
      <c r="C1047" s="87" t="s">
        <v>388</v>
      </c>
      <c r="D1047" s="154">
        <v>431890</v>
      </c>
      <c r="E1047" s="148"/>
      <c r="H1047" s="155"/>
    </row>
    <row r="1048" ht="21.75" thickTop="1"/>
  </sheetData>
  <mergeCells count="39">
    <mergeCell ref="A771:F771"/>
    <mergeCell ref="A806:F806"/>
    <mergeCell ref="A841:F841"/>
    <mergeCell ref="A526:F526"/>
    <mergeCell ref="A561:F561"/>
    <mergeCell ref="A736:F736"/>
    <mergeCell ref="A596:F596"/>
    <mergeCell ref="A631:F631"/>
    <mergeCell ref="A666:F666"/>
    <mergeCell ref="A701:F701"/>
    <mergeCell ref="A386:F386"/>
    <mergeCell ref="A421:F421"/>
    <mergeCell ref="A456:F456"/>
    <mergeCell ref="A491:F491"/>
    <mergeCell ref="A278:C278"/>
    <mergeCell ref="A281:F281"/>
    <mergeCell ref="A316:F316"/>
    <mergeCell ref="A351:F351"/>
    <mergeCell ref="A245:C245"/>
    <mergeCell ref="A246:F246"/>
    <mergeCell ref="A141:F141"/>
    <mergeCell ref="A175:C175"/>
    <mergeCell ref="A176:F176"/>
    <mergeCell ref="A210:C210"/>
    <mergeCell ref="A211:F211"/>
    <mergeCell ref="A1:F1"/>
    <mergeCell ref="A35:C35"/>
    <mergeCell ref="A36:F36"/>
    <mergeCell ref="A70:C70"/>
    <mergeCell ref="A71:F71"/>
    <mergeCell ref="A105:C105"/>
    <mergeCell ref="A106:F106"/>
    <mergeCell ref="A140:C140"/>
    <mergeCell ref="A1016:F1016"/>
    <mergeCell ref="A1047:B1047"/>
    <mergeCell ref="A876:F876"/>
    <mergeCell ref="A911:F911"/>
    <mergeCell ref="A946:F946"/>
    <mergeCell ref="A981:F981"/>
  </mergeCells>
  <printOptions/>
  <pageMargins left="0.53" right="0.12" top="0.44" bottom="0.37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SMCT</dc:creator>
  <cp:keywords/>
  <dc:description/>
  <cp:lastModifiedBy>owner</cp:lastModifiedBy>
  <cp:lastPrinted>2008-10-24T05:36:10Z</cp:lastPrinted>
  <dcterms:created xsi:type="dcterms:W3CDTF">2005-10-06T01:43:13Z</dcterms:created>
  <dcterms:modified xsi:type="dcterms:W3CDTF">2008-10-24T05:36:18Z</dcterms:modified>
  <cp:category/>
  <cp:version/>
  <cp:contentType/>
  <cp:contentStatus/>
</cp:coreProperties>
</file>