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firstSheet="3" activeTab="11"/>
  </bookViews>
  <sheets>
    <sheet name="ทดลองตค50" sheetId="1" r:id="rId1"/>
    <sheet name="ทดลองพย50" sheetId="2" r:id="rId2"/>
    <sheet name="ทดลองธค50" sheetId="3" r:id="rId3"/>
    <sheet name="ทดลองมค51" sheetId="4" r:id="rId4"/>
    <sheet name="ทดลองกพ51" sheetId="5" r:id="rId5"/>
    <sheet name="ทดลองมีค51" sheetId="6" r:id="rId6"/>
    <sheet name="ทดลองเมย51" sheetId="7" r:id="rId7"/>
    <sheet name="ทดลองพค51" sheetId="8" r:id="rId8"/>
    <sheet name="ทดลองมิย51" sheetId="9" r:id="rId9"/>
    <sheet name="ทดลองกค51" sheetId="10" r:id="rId10"/>
    <sheet name="ทดลองสค51" sheetId="11" r:id="rId11"/>
    <sheet name="รับจ่าย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<sst xmlns="http://schemas.openxmlformats.org/spreadsheetml/2006/main" count="1801" uniqueCount="149">
  <si>
    <t>องค์การบริหารส่วนตำบลแม่คือ อำเภอดอยสะเก็ด จังหวัดเชียงใหม่</t>
  </si>
  <si>
    <t>งบทดลอง</t>
  </si>
  <si>
    <t>ณ วันที่  31  ตุลาคม   2550</t>
  </si>
  <si>
    <t>รายการ</t>
  </si>
  <si>
    <t>รหัสบัญชี</t>
  </si>
  <si>
    <t>เดบิท</t>
  </si>
  <si>
    <t>เครดิต</t>
  </si>
  <si>
    <t>เงินสด</t>
  </si>
  <si>
    <t>010</t>
  </si>
  <si>
    <t>เงินฝากธนาคาร  ธกส. # 491-2-51028-3</t>
  </si>
  <si>
    <t>022</t>
  </si>
  <si>
    <t>เงินฝากธนาคาร  ธกส. # 491-4-13658-0-  ประจำ</t>
  </si>
  <si>
    <t>023</t>
  </si>
  <si>
    <t>เงินฝากธนาคาร กรุงไทย. # 553-0-04343-7-ออมทรัพย์</t>
  </si>
  <si>
    <t>เงินฝากธนาคาร กรุงไทย. # 553-2-00894-9-ประจำ</t>
  </si>
  <si>
    <t>เงินฝากธนาคาร กรุงไทย. # 553-6-00216-3-กระแส</t>
  </si>
  <si>
    <t>เงินฝากธนาคาร ออมสิน #05-3411-20-090952-8</t>
  </si>
  <si>
    <t>ลูกหนี้เงินยืมเงินงบประมาณ</t>
  </si>
  <si>
    <t>090</t>
  </si>
  <si>
    <t>ลูกหนี้เงินยืมสะสม</t>
  </si>
  <si>
    <t>704</t>
  </si>
  <si>
    <t>งบกลาง</t>
  </si>
  <si>
    <t>000</t>
  </si>
  <si>
    <t>รายได้ค้างรับ</t>
  </si>
  <si>
    <t>706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</si>
  <si>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</si>
  <si>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</si>
  <si>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</si>
  <si>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</si>
  <si>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</si>
  <si>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</si>
  <si>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</si>
  <si>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</si>
  <si>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</si>
  <si>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</si>
  <si>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</si>
  <si>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</si>
  <si>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ค่าครุภัณฑ์</t>
  </si>
  <si>
    <t>450</t>
  </si>
  <si>
    <t>ค่าที่ดินและสิ่งก่อสร้าง</t>
  </si>
  <si>
    <t>500</t>
  </si>
  <si>
    <t>เงินอุดหนุน</t>
  </si>
  <si>
    <t>400</t>
  </si>
  <si>
    <t>รายจ่ายค้างจ่าย</t>
  </si>
  <si>
    <t>600</t>
  </si>
  <si>
    <t>เงินอุดหนุนเฉพาะกิจค้างจ่าย</t>
  </si>
  <si>
    <t>602</t>
  </si>
  <si>
    <t>เงินสะสม</t>
  </si>
  <si>
    <t>700</t>
  </si>
  <si>
    <t>ทุนสำรองเงินสะสม</t>
  </si>
  <si>
    <t>702</t>
  </si>
  <si>
    <t>เงินสำรองรายรับ</t>
  </si>
  <si>
    <t>703</t>
  </si>
  <si>
    <t>รายรับ</t>
  </si>
  <si>
    <t>821</t>
  </si>
  <si>
    <t>เงินรับฝาก  (หมายเหตุ 1)</t>
  </si>
  <si>
    <t>900</t>
  </si>
  <si>
    <t>โครงการเศรษฐกิจชุมชน</t>
  </si>
  <si>
    <t xml:space="preserve"> </t>
  </si>
  <si>
    <t>ณ วันที่  30  พฤศจิกายน   2550</t>
  </si>
  <si>
    <t>ณ วันที่  31  ธันวาคม   2550</t>
  </si>
  <si>
    <t>ณ วันที่  28  กุมภาพันธ์  2551</t>
  </si>
  <si>
    <t>ณ วันที่  29  กุมภาพันธ์  2551</t>
  </si>
  <si>
    <t>ณ วันที่  31  มีนาคม  2551</t>
  </si>
  <si>
    <t>ณ วันที่  30 เมษายน  2551</t>
  </si>
  <si>
    <t>รายจ่ายอื่น</t>
  </si>
  <si>
    <t>550</t>
  </si>
  <si>
    <t>ณ วันที่  31 พฤษภาคม  2551</t>
  </si>
  <si>
    <t>เงินอุดหนุนเฉพาะกิจโครงการขยายเขตไฟฟ้าระบบประปา ม.2,5</t>
  </si>
  <si>
    <t>ณ วันที่  30  มิถุนายน  2551</t>
  </si>
  <si>
    <t>ณ วันที่  31  กรกฎาคม  2551</t>
  </si>
  <si>
    <t xml:space="preserve">     ชื่อองค์การบริหารส่วนตำบล แม่คือ</t>
  </si>
  <si>
    <t xml:space="preserve">      อำเภอดอยสะเก็ด       จังหวัดเชียงใหม่</t>
  </si>
  <si>
    <t>ปีงบประมาณ  2551</t>
  </si>
  <si>
    <t>รายงาน รับ - จ่าย เงินสด</t>
  </si>
  <si>
    <t xml:space="preserve">               ประจำเดือน   ตุลาคม  พ.ศ 2550</t>
  </si>
  <si>
    <t xml:space="preserve">               ประจำเดือน   พฤศจิกายน  พ.ศ 2550</t>
  </si>
  <si>
    <t xml:space="preserve">               ประจำเดือน   ธันวาคม  พ.ศ 2550</t>
  </si>
  <si>
    <t xml:space="preserve">               ประจำเดือน   มกราคม  พ.ศ 2551</t>
  </si>
  <si>
    <t xml:space="preserve">               ประจำเดือน   กุมภาพันธ์  พ.ศ 2551</t>
  </si>
  <si>
    <t xml:space="preserve">               ประจำเดือน   มีนาคม  พ.ศ 2551</t>
  </si>
  <si>
    <t xml:space="preserve">               ประจำเดือน   เมษายน  พ.ศ 2551</t>
  </si>
  <si>
    <t xml:space="preserve">               ประจำเดือน   พฤษภาคม  พ.ศ 2551</t>
  </si>
  <si>
    <t xml:space="preserve">               ประจำเดือน   มิถุนายน  พ.ศ 2551</t>
  </si>
  <si>
    <t xml:space="preserve">               ประจำเดือน   กรกฎาคม  พ.ศ 2551</t>
  </si>
  <si>
    <t xml:space="preserve">               ประจำเดือน   สิงหาคม  พ.ศ 2551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</si>
  <si>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</si>
  <si>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</si>
  <si>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</si>
  <si>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</si>
  <si>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</si>
  <si>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</si>
  <si>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</si>
  <si>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</si>
  <si>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</si>
  <si>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</si>
  <si>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</si>
  <si>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</si>
  <si>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</si>
  <si>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</si>
  <si>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รายได้จากทรัพยากรธรรมชาติ</t>
  </si>
  <si>
    <t>0250</t>
  </si>
  <si>
    <t>รายได้เบ็ดเตล็ด</t>
  </si>
  <si>
    <t>0300</t>
  </si>
  <si>
    <t>รายได้จากเงินอุทิศ</t>
  </si>
  <si>
    <t>0350</t>
  </si>
  <si>
    <t>รายได้จากภาษีจัดสรร</t>
  </si>
  <si>
    <t>1000</t>
  </si>
  <si>
    <t>เงินอุดหนุนทั่วไป</t>
  </si>
  <si>
    <t>2000</t>
  </si>
  <si>
    <t xml:space="preserve">เงินอุดหนุนระบุวัตถุประสงค์  </t>
  </si>
  <si>
    <t>3000</t>
  </si>
  <si>
    <t>เงินอุดหนุนเฉพาะกิจ (โครงการถ่ายโอน)ศูนย์เด็ก</t>
  </si>
  <si>
    <t>เงินอุดหนุนเฉพาะกิจ โครงการระบบประปา ม.2,5</t>
  </si>
  <si>
    <t>รับฝาก (หมายเหตุ 1)</t>
  </si>
  <si>
    <t>เงินเบิกเกินส่งคืน</t>
  </si>
  <si>
    <t>ส่งใช้เงินยืมเงินตามงบประมาณ</t>
  </si>
  <si>
    <t>รวมรายรับ</t>
  </si>
  <si>
    <t xml:space="preserve"> - 2 -</t>
  </si>
  <si>
    <t>รายจ่าย</t>
  </si>
  <si>
    <t xml:space="preserve"> 000</t>
  </si>
  <si>
    <t>5270</t>
  </si>
  <si>
    <t>รายจ่ายอื่นๆ</t>
  </si>
  <si>
    <t>6450</t>
  </si>
  <si>
    <t>5500</t>
  </si>
  <si>
    <t>6500</t>
  </si>
  <si>
    <t>7500</t>
  </si>
  <si>
    <t>เงินอุดหนุนเฉพาะกิจโครงการประปาหมู่บ้าน</t>
  </si>
  <si>
    <t>เบิกตัดปี</t>
  </si>
  <si>
    <t>เงินรับฝาก (หมายเหตุ 2)</t>
  </si>
  <si>
    <t>ลูกหนี้เงินยืม เงินงบประมาณ</t>
  </si>
  <si>
    <t>ลูกหนี้เงินยืมเงินสะสม</t>
  </si>
  <si>
    <t xml:space="preserve"> 600</t>
  </si>
  <si>
    <t>สำรองเงินรายรับ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</si>
  <si>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</si>
  <si>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</si>
  <si>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</si>
  <si>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</si>
  <si>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</si>
  <si>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(ลงชื่อ)</t>
  </si>
  <si>
    <t xml:space="preserve">               ผู้ตรวจสอบ/รายงาน</t>
  </si>
  <si>
    <t>(ลงชื่อ)                                         ผู้ตรวจสอบ   (ลงชื่อ)</t>
  </si>
  <si>
    <t>ผู้ตรวจสอบ</t>
  </si>
  <si>
    <t>(นายไชยยศ  ศักดิ์ศรีศิริสกุล)</t>
  </si>
  <si>
    <t xml:space="preserve">              นายประจักษ์  ถาน้อย</t>
  </si>
  <si>
    <t>นายอุดม  อิ่นคำ</t>
  </si>
  <si>
    <t>หัวหน้าส่วนการคลัง</t>
  </si>
  <si>
    <t xml:space="preserve">                   ปลัดองค์การบริหารส่วนตำบลแม่คือ</t>
  </si>
  <si>
    <t>นายกองค์การบริหารส่วนตำบลแม่คือ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</si>
</sst>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d\ ดดดด\ bbbb"/>
    <numFmt numFmtId="190" formatCode="#,##0.00_ ;\-#,##0.00\ "/>
    <numFmt numFmtId="191" formatCode="0.0"/>
    <numFmt numFmtId="192" formatCode="#,##0.0"/>
    <numFmt numFmtId="193" formatCode="#,##0.000"/>
    <numFmt numFmtId="194" formatCode="[$-107041E]d\ mmm\ yy;@"/>
    <numFmt numFmtId="195" formatCode="[$-41E]d\ mmmm\ yyyy"/>
    <numFmt numFmtId="196" formatCode="_-* #,##0.000_-;\-* #,##0.000_-;_-* &quot;-&quot;??_-;_-@_-"/>
    <numFmt numFmtId="197" formatCode="mmm\-yyyy"/>
  </numFmts>
  <fonts count="11">
    <font>
      <sz val="14"/>
      <name val="Cordia New"/>
      <family val="0"/>
    </font>
    <font>
      <sz val="8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u val="single"/>
      <sz val="14"/>
      <name val="AngsanaUPC"/>
      <family val="1"/>
    </font>
    <font>
      <b/>
      <u val="single"/>
      <sz val="14"/>
      <name val="AngsanaUPC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43" fontId="3" fillId="0" borderId="4" xfId="15" applyFont="1" applyBorder="1" applyAlignment="1">
      <alignment/>
    </xf>
    <xf numFmtId="43" fontId="3" fillId="0" borderId="3" xfId="15" applyFont="1" applyBorder="1" applyAlignment="1">
      <alignment/>
    </xf>
    <xf numFmtId="0" fontId="3" fillId="0" borderId="5" xfId="0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43" fontId="3" fillId="0" borderId="6" xfId="15" applyFont="1" applyBorder="1" applyAlignment="1">
      <alignment/>
    </xf>
    <xf numFmtId="43" fontId="3" fillId="0" borderId="5" xfId="15" applyFont="1" applyBorder="1" applyAlignment="1">
      <alignment/>
    </xf>
    <xf numFmtId="43" fontId="0" fillId="0" borderId="0" xfId="0" applyNumberFormat="1" applyAlignment="1">
      <alignment/>
    </xf>
    <xf numFmtId="0" fontId="3" fillId="0" borderId="7" xfId="0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43" fontId="3" fillId="0" borderId="6" xfId="15" applyFont="1" applyBorder="1" applyAlignment="1">
      <alignment horizontal="center"/>
    </xf>
    <xf numFmtId="43" fontId="3" fillId="0" borderId="6" xfId="15" applyFont="1" applyBorder="1" applyAlignment="1">
      <alignment horizontal="left"/>
    </xf>
    <xf numFmtId="43" fontId="3" fillId="0" borderId="8" xfId="15" applyFont="1" applyBorder="1" applyAlignment="1">
      <alignment/>
    </xf>
    <xf numFmtId="0" fontId="3" fillId="0" borderId="9" xfId="0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43" fontId="3" fillId="0" borderId="10" xfId="15" applyFont="1" applyBorder="1" applyAlignment="1">
      <alignment/>
    </xf>
    <xf numFmtId="43" fontId="3" fillId="0" borderId="9" xfId="15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43" fontId="2" fillId="0" borderId="12" xfId="15" applyFont="1" applyBorder="1" applyAlignment="1">
      <alignment/>
    </xf>
    <xf numFmtId="0" fontId="0" fillId="0" borderId="2" xfId="0" applyBorder="1" applyAlignment="1">
      <alignment horizontal="center" vertical="center"/>
    </xf>
    <xf numFmtId="49" fontId="3" fillId="0" borderId="5" xfId="0" applyNumberFormat="1" applyFont="1" applyBorder="1" applyAlignment="1" quotePrefix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188" fontId="6" fillId="0" borderId="21" xfId="15" applyNumberFormat="1" applyFont="1" applyBorder="1" applyAlignment="1">
      <alignment/>
    </xf>
    <xf numFmtId="43" fontId="8" fillId="0" borderId="22" xfId="15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43" fontId="8" fillId="0" borderId="7" xfId="15" applyFont="1" applyBorder="1" applyAlignment="1">
      <alignment/>
    </xf>
    <xf numFmtId="188" fontId="8" fillId="0" borderId="7" xfId="15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8" fillId="0" borderId="7" xfId="0" applyNumberFormat="1" applyFont="1" applyBorder="1" applyAlignment="1">
      <alignment horizontal="center"/>
    </xf>
    <xf numFmtId="43" fontId="6" fillId="0" borderId="7" xfId="15" applyFont="1" applyBorder="1" applyAlignment="1">
      <alignment/>
    </xf>
    <xf numFmtId="43" fontId="8" fillId="0" borderId="5" xfId="15" applyFont="1" applyBorder="1" applyAlignment="1">
      <alignment/>
    </xf>
    <xf numFmtId="43" fontId="8" fillId="0" borderId="28" xfId="15" applyFont="1" applyBorder="1" applyAlignment="1">
      <alignment horizontal="right"/>
    </xf>
    <xf numFmtId="0" fontId="8" fillId="0" borderId="8" xfId="0" applyFont="1" applyBorder="1" applyAlignment="1">
      <alignment/>
    </xf>
    <xf numFmtId="0" fontId="8" fillId="0" borderId="29" xfId="0" applyFont="1" applyBorder="1" applyAlignment="1">
      <alignment/>
    </xf>
    <xf numFmtId="49" fontId="8" fillId="0" borderId="5" xfId="0" applyNumberFormat="1" applyFont="1" applyBorder="1" applyAlignment="1">
      <alignment horizontal="center"/>
    </xf>
    <xf numFmtId="43" fontId="8" fillId="0" borderId="5" xfId="15" applyFont="1" applyBorder="1" applyAlignment="1">
      <alignment horizontal="right"/>
    </xf>
    <xf numFmtId="43" fontId="8" fillId="0" borderId="28" xfId="15" applyFont="1" applyBorder="1" applyAlignment="1">
      <alignment/>
    </xf>
    <xf numFmtId="43" fontId="8" fillId="0" borderId="5" xfId="15" applyFont="1" applyBorder="1" applyAlignment="1">
      <alignment horizontal="center"/>
    </xf>
    <xf numFmtId="43" fontId="8" fillId="0" borderId="30" xfId="15" applyFont="1" applyBorder="1" applyAlignment="1">
      <alignment horizontal="right"/>
    </xf>
    <xf numFmtId="43" fontId="8" fillId="0" borderId="30" xfId="15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188" fontId="8" fillId="0" borderId="19" xfId="15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43" fontId="8" fillId="0" borderId="9" xfId="15" applyNumberFormat="1" applyFont="1" applyBorder="1" applyAlignment="1">
      <alignment horizontal="center"/>
    </xf>
    <xf numFmtId="43" fontId="6" fillId="0" borderId="31" xfId="15" applyFont="1" applyBorder="1" applyAlignment="1">
      <alignment horizontal="center"/>
    </xf>
    <xf numFmtId="43" fontId="8" fillId="0" borderId="32" xfId="15" applyNumberFormat="1" applyFont="1" applyBorder="1" applyAlignment="1">
      <alignment/>
    </xf>
    <xf numFmtId="43" fontId="6" fillId="0" borderId="33" xfId="15" applyFont="1" applyBorder="1" applyAlignment="1">
      <alignment/>
    </xf>
    <xf numFmtId="43" fontId="6" fillId="0" borderId="12" xfId="15" applyFont="1" applyBorder="1" applyAlignment="1">
      <alignment/>
    </xf>
    <xf numFmtId="0" fontId="6" fillId="0" borderId="17" xfId="0" applyFont="1" applyBorder="1" applyAlignment="1">
      <alignment/>
    </xf>
    <xf numFmtId="3" fontId="8" fillId="0" borderId="21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3" fontId="8" fillId="0" borderId="7" xfId="15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" fontId="8" fillId="0" borderId="7" xfId="15" applyNumberFormat="1" applyFont="1" applyBorder="1" applyAlignment="1">
      <alignment horizontal="right"/>
    </xf>
    <xf numFmtId="4" fontId="8" fillId="0" borderId="5" xfId="0" applyNumberFormat="1" applyFont="1" applyBorder="1" applyAlignment="1">
      <alignment/>
    </xf>
    <xf numFmtId="43" fontId="6" fillId="0" borderId="5" xfId="15" applyFont="1" applyBorder="1" applyAlignment="1">
      <alignment/>
    </xf>
    <xf numFmtId="3" fontId="6" fillId="0" borderId="5" xfId="0" applyNumberFormat="1" applyFont="1" applyBorder="1" applyAlignment="1">
      <alignment/>
    </xf>
    <xf numFmtId="43" fontId="6" fillId="0" borderId="34" xfId="15" applyFont="1" applyBorder="1" applyAlignment="1">
      <alignment/>
    </xf>
    <xf numFmtId="0" fontId="6" fillId="0" borderId="8" xfId="0" applyFont="1" applyBorder="1" applyAlignment="1">
      <alignment/>
    </xf>
    <xf numFmtId="0" fontId="6" fillId="0" borderId="29" xfId="0" applyFont="1" applyBorder="1" applyAlignment="1">
      <alignment/>
    </xf>
    <xf numFmtId="3" fontId="8" fillId="0" borderId="9" xfId="0" applyNumberFormat="1" applyFont="1" applyBorder="1" applyAlignment="1">
      <alignment/>
    </xf>
    <xf numFmtId="43" fontId="6" fillId="0" borderId="31" xfId="15" applyFont="1" applyBorder="1" applyAlignment="1">
      <alignment/>
    </xf>
    <xf numFmtId="0" fontId="6" fillId="0" borderId="28" xfId="0" applyFont="1" applyBorder="1" applyAlignment="1">
      <alignment/>
    </xf>
    <xf numFmtId="43" fontId="6" fillId="0" borderId="2" xfId="15" applyFont="1" applyBorder="1" applyAlignment="1">
      <alignment/>
    </xf>
    <xf numFmtId="0" fontId="6" fillId="0" borderId="11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3" fontId="6" fillId="0" borderId="0" xfId="15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0" fillId="0" borderId="8" xfId="0" applyFont="1" applyBorder="1" applyAlignment="1">
      <alignment/>
    </xf>
    <xf numFmtId="0" fontId="8" fillId="0" borderId="5" xfId="0" applyFont="1" applyBorder="1" applyAlignment="1">
      <alignment horizontal="center"/>
    </xf>
    <xf numFmtId="43" fontId="8" fillId="0" borderId="33" xfId="15" applyFont="1" applyBorder="1" applyAlignment="1">
      <alignment/>
    </xf>
    <xf numFmtId="43" fontId="8" fillId="0" borderId="37" xfId="15" applyFont="1" applyBorder="1" applyAlignment="1">
      <alignment/>
    </xf>
    <xf numFmtId="43" fontId="8" fillId="0" borderId="38" xfId="15" applyFont="1" applyBorder="1" applyAlignment="1">
      <alignment horizontal="center"/>
    </xf>
    <xf numFmtId="43" fontId="8" fillId="0" borderId="7" xfId="15" applyFont="1" applyBorder="1" applyAlignment="1">
      <alignment horizontal="right"/>
    </xf>
    <xf numFmtId="43" fontId="8" fillId="0" borderId="6" xfId="15" applyFont="1" applyBorder="1" applyAlignment="1">
      <alignment/>
    </xf>
    <xf numFmtId="49" fontId="8" fillId="0" borderId="30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3" fontId="8" fillId="0" borderId="29" xfId="15" applyFont="1" applyBorder="1" applyAlignment="1">
      <alignment horizontal="right"/>
    </xf>
    <xf numFmtId="43" fontId="8" fillId="0" borderId="39" xfId="15" applyFont="1" applyBorder="1" applyAlignment="1">
      <alignment horizontal="right"/>
    </xf>
    <xf numFmtId="43" fontId="6" fillId="0" borderId="40" xfId="15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3" fontId="6" fillId="0" borderId="41" xfId="15" applyFont="1" applyBorder="1" applyAlignment="1">
      <alignment/>
    </xf>
    <xf numFmtId="43" fontId="6" fillId="0" borderId="42" xfId="15" applyFont="1" applyBorder="1" applyAlignment="1">
      <alignment/>
    </xf>
    <xf numFmtId="43" fontId="6" fillId="0" borderId="26" xfId="15" applyFont="1" applyBorder="1" applyAlignment="1">
      <alignment/>
    </xf>
    <xf numFmtId="43" fontId="6" fillId="0" borderId="19" xfId="15" applyFont="1" applyBorder="1" applyAlignment="1">
      <alignment/>
    </xf>
    <xf numFmtId="43" fontId="6" fillId="0" borderId="11" xfId="15" applyFont="1" applyBorder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88" fontId="8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left"/>
    </xf>
    <xf numFmtId="43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3" fontId="8" fillId="0" borderId="0" xfId="0" applyNumberFormat="1" applyFont="1" applyAlignment="1">
      <alignment/>
    </xf>
    <xf numFmtId="43" fontId="8" fillId="0" borderId="0" xfId="0" applyNumberFormat="1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67</xdr:row>
      <xdr:rowOff>85725</xdr:rowOff>
    </xdr:from>
    <xdr:to>
      <xdr:col>6</xdr:col>
      <xdr:colOff>0</xdr:colOff>
      <xdr:row>67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619875" y="18830925"/>
          <a:ext cx="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66675</xdr:rowOff>
    </xdr:from>
    <xdr:to>
      <xdr:col>6</xdr:col>
      <xdr:colOff>0</xdr:colOff>
      <xdr:row>67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6619875" y="18811875"/>
          <a:ext cx="0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19050</xdr:rowOff>
    </xdr:from>
    <xdr:to>
      <xdr:col>6</xdr:col>
      <xdr:colOff>0</xdr:colOff>
      <xdr:row>67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6619875" y="18764250"/>
          <a:ext cx="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66675</xdr:rowOff>
    </xdr:from>
    <xdr:to>
      <xdr:col>6</xdr:col>
      <xdr:colOff>0</xdr:colOff>
      <xdr:row>66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6619875" y="18535650"/>
          <a:ext cx="0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19050</xdr:rowOff>
    </xdr:from>
    <xdr:to>
      <xdr:col>6</xdr:col>
      <xdr:colOff>0</xdr:colOff>
      <xdr:row>67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6619875" y="18764250"/>
          <a:ext cx="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66675</xdr:rowOff>
    </xdr:from>
    <xdr:to>
      <xdr:col>6</xdr:col>
      <xdr:colOff>0</xdr:colOff>
      <xdr:row>66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6619875" y="18535650"/>
          <a:ext cx="0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19050</xdr:rowOff>
    </xdr:from>
    <xdr:to>
      <xdr:col>6</xdr:col>
      <xdr:colOff>0</xdr:colOff>
      <xdr:row>67</xdr:row>
      <xdr:rowOff>257175</xdr:rowOff>
    </xdr:to>
    <xdr:sp>
      <xdr:nvSpPr>
        <xdr:cNvPr id="7" name="AutoShape 7"/>
        <xdr:cNvSpPr>
          <a:spLocks/>
        </xdr:cNvSpPr>
      </xdr:nvSpPr>
      <xdr:spPr>
        <a:xfrm>
          <a:off x="6619875" y="18764250"/>
          <a:ext cx="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66675</xdr:rowOff>
    </xdr:from>
    <xdr:to>
      <xdr:col>6</xdr:col>
      <xdr:colOff>0</xdr:colOff>
      <xdr:row>66</xdr:row>
      <xdr:rowOff>238125</xdr:rowOff>
    </xdr:to>
    <xdr:sp>
      <xdr:nvSpPr>
        <xdr:cNvPr id="8" name="AutoShape 8"/>
        <xdr:cNvSpPr>
          <a:spLocks/>
        </xdr:cNvSpPr>
      </xdr:nvSpPr>
      <xdr:spPr>
        <a:xfrm>
          <a:off x="6619875" y="18535650"/>
          <a:ext cx="0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19050</xdr:rowOff>
    </xdr:from>
    <xdr:to>
      <xdr:col>6</xdr:col>
      <xdr:colOff>0</xdr:colOff>
      <xdr:row>67</xdr:row>
      <xdr:rowOff>257175</xdr:rowOff>
    </xdr:to>
    <xdr:sp>
      <xdr:nvSpPr>
        <xdr:cNvPr id="9" name="AutoShape 9"/>
        <xdr:cNvSpPr>
          <a:spLocks/>
        </xdr:cNvSpPr>
      </xdr:nvSpPr>
      <xdr:spPr>
        <a:xfrm>
          <a:off x="6619875" y="18764250"/>
          <a:ext cx="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47625</xdr:rowOff>
    </xdr:from>
    <xdr:to>
      <xdr:col>6</xdr:col>
      <xdr:colOff>0</xdr:colOff>
      <xdr:row>67</xdr:row>
      <xdr:rowOff>257175</xdr:rowOff>
    </xdr:to>
    <xdr:sp>
      <xdr:nvSpPr>
        <xdr:cNvPr id="10" name="AutoShape 10"/>
        <xdr:cNvSpPr>
          <a:spLocks/>
        </xdr:cNvSpPr>
      </xdr:nvSpPr>
      <xdr:spPr>
        <a:xfrm>
          <a:off x="6619875" y="18792825"/>
          <a:ext cx="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47625</xdr:rowOff>
    </xdr:from>
    <xdr:to>
      <xdr:col>6</xdr:col>
      <xdr:colOff>0</xdr:colOff>
      <xdr:row>67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6619875" y="18792825"/>
          <a:ext cx="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47625</xdr:rowOff>
    </xdr:from>
    <xdr:to>
      <xdr:col>6</xdr:col>
      <xdr:colOff>0</xdr:colOff>
      <xdr:row>67</xdr:row>
      <xdr:rowOff>257175</xdr:rowOff>
    </xdr:to>
    <xdr:sp>
      <xdr:nvSpPr>
        <xdr:cNvPr id="12" name="AutoShape 12"/>
        <xdr:cNvSpPr>
          <a:spLocks/>
        </xdr:cNvSpPr>
      </xdr:nvSpPr>
      <xdr:spPr>
        <a:xfrm>
          <a:off x="6619875" y="18792825"/>
          <a:ext cx="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57150</xdr:rowOff>
    </xdr:from>
    <xdr:to>
      <xdr:col>6</xdr:col>
      <xdr:colOff>0</xdr:colOff>
      <xdr:row>67</xdr:row>
      <xdr:rowOff>238125</xdr:rowOff>
    </xdr:to>
    <xdr:sp>
      <xdr:nvSpPr>
        <xdr:cNvPr id="13" name="AutoShape 13"/>
        <xdr:cNvSpPr>
          <a:spLocks/>
        </xdr:cNvSpPr>
      </xdr:nvSpPr>
      <xdr:spPr>
        <a:xfrm>
          <a:off x="6619875" y="18802350"/>
          <a:ext cx="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66675</xdr:rowOff>
    </xdr:from>
    <xdr:to>
      <xdr:col>6</xdr:col>
      <xdr:colOff>0</xdr:colOff>
      <xdr:row>67</xdr:row>
      <xdr:rowOff>247650</xdr:rowOff>
    </xdr:to>
    <xdr:sp>
      <xdr:nvSpPr>
        <xdr:cNvPr id="14" name="AutoShape 14"/>
        <xdr:cNvSpPr>
          <a:spLocks/>
        </xdr:cNvSpPr>
      </xdr:nvSpPr>
      <xdr:spPr>
        <a:xfrm>
          <a:off x="6619875" y="18811875"/>
          <a:ext cx="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85725</xdr:rowOff>
    </xdr:from>
    <xdr:to>
      <xdr:col>6</xdr:col>
      <xdr:colOff>0</xdr:colOff>
      <xdr:row>67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6619875" y="18830925"/>
          <a:ext cx="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352425</xdr:colOff>
      <xdr:row>67</xdr:row>
      <xdr:rowOff>57150</xdr:rowOff>
    </xdr:from>
    <xdr:to>
      <xdr:col>11</xdr:col>
      <xdr:colOff>1000125</xdr:colOff>
      <xdr:row>67</xdr:row>
      <xdr:rowOff>219075</xdr:rowOff>
    </xdr:to>
    <xdr:sp>
      <xdr:nvSpPr>
        <xdr:cNvPr id="16" name="AutoShape 16"/>
        <xdr:cNvSpPr>
          <a:spLocks/>
        </xdr:cNvSpPr>
      </xdr:nvSpPr>
      <xdr:spPr>
        <a:xfrm>
          <a:off x="12582525" y="18802350"/>
          <a:ext cx="647700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390525</xdr:colOff>
      <xdr:row>67</xdr:row>
      <xdr:rowOff>66675</xdr:rowOff>
    </xdr:from>
    <xdr:to>
      <xdr:col>7</xdr:col>
      <xdr:colOff>981075</xdr:colOff>
      <xdr:row>67</xdr:row>
      <xdr:rowOff>238125</xdr:rowOff>
    </xdr:to>
    <xdr:sp>
      <xdr:nvSpPr>
        <xdr:cNvPr id="17" name="AutoShape 17"/>
        <xdr:cNvSpPr>
          <a:spLocks/>
        </xdr:cNvSpPr>
      </xdr:nvSpPr>
      <xdr:spPr>
        <a:xfrm>
          <a:off x="8020050" y="18811875"/>
          <a:ext cx="590550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314325</xdr:colOff>
      <xdr:row>67</xdr:row>
      <xdr:rowOff>57150</xdr:rowOff>
    </xdr:from>
    <xdr:to>
      <xdr:col>17</xdr:col>
      <xdr:colOff>1000125</xdr:colOff>
      <xdr:row>67</xdr:row>
      <xdr:rowOff>219075</xdr:rowOff>
    </xdr:to>
    <xdr:sp>
      <xdr:nvSpPr>
        <xdr:cNvPr id="18" name="AutoShape 18"/>
        <xdr:cNvSpPr>
          <a:spLocks/>
        </xdr:cNvSpPr>
      </xdr:nvSpPr>
      <xdr:spPr>
        <a:xfrm>
          <a:off x="19164300" y="18802350"/>
          <a:ext cx="685800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285750</xdr:colOff>
      <xdr:row>67</xdr:row>
      <xdr:rowOff>66675</xdr:rowOff>
    </xdr:from>
    <xdr:to>
      <xdr:col>13</xdr:col>
      <xdr:colOff>981075</xdr:colOff>
      <xdr:row>67</xdr:row>
      <xdr:rowOff>228600</xdr:rowOff>
    </xdr:to>
    <xdr:sp>
      <xdr:nvSpPr>
        <xdr:cNvPr id="19" name="AutoShape 19"/>
        <xdr:cNvSpPr>
          <a:spLocks/>
        </xdr:cNvSpPr>
      </xdr:nvSpPr>
      <xdr:spPr>
        <a:xfrm>
          <a:off x="14535150" y="18811875"/>
          <a:ext cx="695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285750</xdr:colOff>
      <xdr:row>67</xdr:row>
      <xdr:rowOff>66675</xdr:rowOff>
    </xdr:from>
    <xdr:to>
      <xdr:col>19</xdr:col>
      <xdr:colOff>981075</xdr:colOff>
      <xdr:row>67</xdr:row>
      <xdr:rowOff>228600</xdr:rowOff>
    </xdr:to>
    <xdr:sp>
      <xdr:nvSpPr>
        <xdr:cNvPr id="20" name="AutoShape 20"/>
        <xdr:cNvSpPr>
          <a:spLocks/>
        </xdr:cNvSpPr>
      </xdr:nvSpPr>
      <xdr:spPr>
        <a:xfrm>
          <a:off x="21155025" y="18811875"/>
          <a:ext cx="695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285750</xdr:colOff>
      <xdr:row>67</xdr:row>
      <xdr:rowOff>66675</xdr:rowOff>
    </xdr:from>
    <xdr:to>
      <xdr:col>25</xdr:col>
      <xdr:colOff>981075</xdr:colOff>
      <xdr:row>67</xdr:row>
      <xdr:rowOff>228600</xdr:rowOff>
    </xdr:to>
    <xdr:sp>
      <xdr:nvSpPr>
        <xdr:cNvPr id="21" name="AutoShape 21"/>
        <xdr:cNvSpPr>
          <a:spLocks/>
        </xdr:cNvSpPr>
      </xdr:nvSpPr>
      <xdr:spPr>
        <a:xfrm>
          <a:off x="27774900" y="18811875"/>
          <a:ext cx="695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419100</xdr:colOff>
      <xdr:row>67</xdr:row>
      <xdr:rowOff>57150</xdr:rowOff>
    </xdr:from>
    <xdr:to>
      <xdr:col>29</xdr:col>
      <xdr:colOff>990600</xdr:colOff>
      <xdr:row>67</xdr:row>
      <xdr:rowOff>247650</xdr:rowOff>
    </xdr:to>
    <xdr:sp>
      <xdr:nvSpPr>
        <xdr:cNvPr id="22" name="AutoShape 22"/>
        <xdr:cNvSpPr>
          <a:spLocks/>
        </xdr:cNvSpPr>
      </xdr:nvSpPr>
      <xdr:spPr>
        <a:xfrm>
          <a:off x="32508825" y="18802350"/>
          <a:ext cx="5715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31</xdr:col>
      <xdr:colOff>285750</xdr:colOff>
      <xdr:row>67</xdr:row>
      <xdr:rowOff>66675</xdr:rowOff>
    </xdr:from>
    <xdr:to>
      <xdr:col>31</xdr:col>
      <xdr:colOff>981075</xdr:colOff>
      <xdr:row>67</xdr:row>
      <xdr:rowOff>228600</xdr:rowOff>
    </xdr:to>
    <xdr:sp>
      <xdr:nvSpPr>
        <xdr:cNvPr id="23" name="AutoShape 23"/>
        <xdr:cNvSpPr>
          <a:spLocks/>
        </xdr:cNvSpPr>
      </xdr:nvSpPr>
      <xdr:spPr>
        <a:xfrm>
          <a:off x="34394775" y="18811875"/>
          <a:ext cx="695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35</xdr:col>
      <xdr:colOff>361950</xdr:colOff>
      <xdr:row>67</xdr:row>
      <xdr:rowOff>57150</xdr:rowOff>
    </xdr:from>
    <xdr:to>
      <xdr:col>35</xdr:col>
      <xdr:colOff>990600</xdr:colOff>
      <xdr:row>67</xdr:row>
      <xdr:rowOff>247650</xdr:rowOff>
    </xdr:to>
    <xdr:sp>
      <xdr:nvSpPr>
        <xdr:cNvPr id="24" name="AutoShape 24"/>
        <xdr:cNvSpPr>
          <a:spLocks/>
        </xdr:cNvSpPr>
      </xdr:nvSpPr>
      <xdr:spPr>
        <a:xfrm>
          <a:off x="39071550" y="18802350"/>
          <a:ext cx="6286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285750</xdr:colOff>
      <xdr:row>67</xdr:row>
      <xdr:rowOff>66675</xdr:rowOff>
    </xdr:from>
    <xdr:to>
      <xdr:col>37</xdr:col>
      <xdr:colOff>981075</xdr:colOff>
      <xdr:row>67</xdr:row>
      <xdr:rowOff>228600</xdr:rowOff>
    </xdr:to>
    <xdr:sp>
      <xdr:nvSpPr>
        <xdr:cNvPr id="25" name="AutoShape 25"/>
        <xdr:cNvSpPr>
          <a:spLocks/>
        </xdr:cNvSpPr>
      </xdr:nvSpPr>
      <xdr:spPr>
        <a:xfrm>
          <a:off x="41014650" y="18811875"/>
          <a:ext cx="695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361950</xdr:colOff>
      <xdr:row>67</xdr:row>
      <xdr:rowOff>57150</xdr:rowOff>
    </xdr:from>
    <xdr:to>
      <xdr:col>41</xdr:col>
      <xdr:colOff>990600</xdr:colOff>
      <xdr:row>67</xdr:row>
      <xdr:rowOff>247650</xdr:rowOff>
    </xdr:to>
    <xdr:sp>
      <xdr:nvSpPr>
        <xdr:cNvPr id="26" name="AutoShape 26"/>
        <xdr:cNvSpPr>
          <a:spLocks/>
        </xdr:cNvSpPr>
      </xdr:nvSpPr>
      <xdr:spPr>
        <a:xfrm>
          <a:off x="45691425" y="18802350"/>
          <a:ext cx="6286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43</xdr:col>
      <xdr:colOff>285750</xdr:colOff>
      <xdr:row>67</xdr:row>
      <xdr:rowOff>66675</xdr:rowOff>
    </xdr:from>
    <xdr:to>
      <xdr:col>43</xdr:col>
      <xdr:colOff>981075</xdr:colOff>
      <xdr:row>67</xdr:row>
      <xdr:rowOff>228600</xdr:rowOff>
    </xdr:to>
    <xdr:sp>
      <xdr:nvSpPr>
        <xdr:cNvPr id="27" name="AutoShape 27"/>
        <xdr:cNvSpPr>
          <a:spLocks/>
        </xdr:cNvSpPr>
      </xdr:nvSpPr>
      <xdr:spPr>
        <a:xfrm>
          <a:off x="47634525" y="18811875"/>
          <a:ext cx="695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47</xdr:col>
      <xdr:colOff>295275</xdr:colOff>
      <xdr:row>67</xdr:row>
      <xdr:rowOff>57150</xdr:rowOff>
    </xdr:from>
    <xdr:to>
      <xdr:col>47</xdr:col>
      <xdr:colOff>990600</xdr:colOff>
      <xdr:row>67</xdr:row>
      <xdr:rowOff>247650</xdr:rowOff>
    </xdr:to>
    <xdr:sp>
      <xdr:nvSpPr>
        <xdr:cNvPr id="28" name="AutoShape 28"/>
        <xdr:cNvSpPr>
          <a:spLocks/>
        </xdr:cNvSpPr>
      </xdr:nvSpPr>
      <xdr:spPr>
        <a:xfrm>
          <a:off x="52244625" y="18802350"/>
          <a:ext cx="69532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49</xdr:col>
      <xdr:colOff>285750</xdr:colOff>
      <xdr:row>67</xdr:row>
      <xdr:rowOff>66675</xdr:rowOff>
    </xdr:from>
    <xdr:to>
      <xdr:col>49</xdr:col>
      <xdr:colOff>981075</xdr:colOff>
      <xdr:row>67</xdr:row>
      <xdr:rowOff>228600</xdr:rowOff>
    </xdr:to>
    <xdr:sp>
      <xdr:nvSpPr>
        <xdr:cNvPr id="29" name="AutoShape 29"/>
        <xdr:cNvSpPr>
          <a:spLocks/>
        </xdr:cNvSpPr>
      </xdr:nvSpPr>
      <xdr:spPr>
        <a:xfrm>
          <a:off x="54254400" y="18811875"/>
          <a:ext cx="695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55</xdr:col>
      <xdr:colOff>285750</xdr:colOff>
      <xdr:row>67</xdr:row>
      <xdr:rowOff>66675</xdr:rowOff>
    </xdr:from>
    <xdr:to>
      <xdr:col>55</xdr:col>
      <xdr:colOff>981075</xdr:colOff>
      <xdr:row>67</xdr:row>
      <xdr:rowOff>228600</xdr:rowOff>
    </xdr:to>
    <xdr:sp>
      <xdr:nvSpPr>
        <xdr:cNvPr id="30" name="AutoShape 30"/>
        <xdr:cNvSpPr>
          <a:spLocks/>
        </xdr:cNvSpPr>
      </xdr:nvSpPr>
      <xdr:spPr>
        <a:xfrm>
          <a:off x="60874275" y="18811875"/>
          <a:ext cx="695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59</xdr:col>
      <xdr:colOff>285750</xdr:colOff>
      <xdr:row>67</xdr:row>
      <xdr:rowOff>66675</xdr:rowOff>
    </xdr:from>
    <xdr:to>
      <xdr:col>59</xdr:col>
      <xdr:colOff>981075</xdr:colOff>
      <xdr:row>67</xdr:row>
      <xdr:rowOff>228600</xdr:rowOff>
    </xdr:to>
    <xdr:sp>
      <xdr:nvSpPr>
        <xdr:cNvPr id="31" name="AutoShape 31"/>
        <xdr:cNvSpPr>
          <a:spLocks/>
        </xdr:cNvSpPr>
      </xdr:nvSpPr>
      <xdr:spPr>
        <a:xfrm>
          <a:off x="65474850" y="18811875"/>
          <a:ext cx="695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61</xdr:col>
      <xdr:colOff>285750</xdr:colOff>
      <xdr:row>67</xdr:row>
      <xdr:rowOff>66675</xdr:rowOff>
    </xdr:from>
    <xdr:to>
      <xdr:col>61</xdr:col>
      <xdr:colOff>981075</xdr:colOff>
      <xdr:row>67</xdr:row>
      <xdr:rowOff>228600</xdr:rowOff>
    </xdr:to>
    <xdr:sp>
      <xdr:nvSpPr>
        <xdr:cNvPr id="32" name="AutoShape 32"/>
        <xdr:cNvSpPr>
          <a:spLocks/>
        </xdr:cNvSpPr>
      </xdr:nvSpPr>
      <xdr:spPr>
        <a:xfrm>
          <a:off x="67494150" y="18811875"/>
          <a:ext cx="695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65</xdr:col>
      <xdr:colOff>285750</xdr:colOff>
      <xdr:row>67</xdr:row>
      <xdr:rowOff>66675</xdr:rowOff>
    </xdr:from>
    <xdr:to>
      <xdr:col>65</xdr:col>
      <xdr:colOff>981075</xdr:colOff>
      <xdr:row>67</xdr:row>
      <xdr:rowOff>228600</xdr:rowOff>
    </xdr:to>
    <xdr:sp>
      <xdr:nvSpPr>
        <xdr:cNvPr id="33" name="AutoShape 33"/>
        <xdr:cNvSpPr>
          <a:spLocks/>
        </xdr:cNvSpPr>
      </xdr:nvSpPr>
      <xdr:spPr>
        <a:xfrm>
          <a:off x="72094725" y="18811875"/>
          <a:ext cx="695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ee\&#3591;&#3610;&#3611;&#3637;51\&#3591;&#3610;&#3648;&#3604;&#3639;&#3629;&#3609;\&#3614;.&#3618;.5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ee\&#3591;&#3610;&#3611;&#3637;51\&#3591;&#3610;&#3648;&#3604;&#3639;&#3629;&#3609;\&#3626;.&#3588;.5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ee\&#3591;&#3610;&#3611;&#3637;51\&#3591;&#3610;&#3648;&#3604;&#3639;&#3629;&#3609;\&#3608;.&#3588;.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ee\&#3591;&#3610;&#3611;&#3637;51\&#3591;&#3610;&#3648;&#3604;&#3639;&#3629;&#3609;\&#3617;.&#3588;.5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ee\&#3591;&#3610;&#3611;&#3637;51\&#3591;&#3610;&#3648;&#3604;&#3639;&#3629;&#3609;\&#3585;.&#3614;.5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ee\&#3591;&#3610;&#3611;&#3637;51\&#3591;&#3610;&#3648;&#3604;&#3639;&#3629;&#3609;\&#3617;&#3637;.&#3588;.5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ee\&#3591;&#3610;&#3611;&#3637;51\&#3591;&#3610;&#3648;&#3604;&#3639;&#3629;&#3609;\&#3648;&#3617;.&#3618;51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ee\&#3591;&#3610;&#3611;&#3637;51\&#3591;&#3610;&#3648;&#3604;&#3639;&#3629;&#3609;\&#3614;.&#3588;51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ee\&#3591;&#3610;&#3611;&#3637;51\&#3591;&#3610;&#3648;&#3604;&#3639;&#3629;&#3609;\&#3617;&#3636;.&#3618;51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ee\&#3591;&#3610;&#3611;&#3637;51\&#3591;&#3610;&#3648;&#3604;&#3639;&#3629;&#3609;\&#3585;.&#3588;.5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ประกอบ1"/>
      <sheetName val="รับจ่าย"/>
      <sheetName val="ประกอบงบ2"/>
      <sheetName val="งบกระทบยอด"/>
      <sheetName val="งบประมาณรายจ่าย"/>
      <sheetName val="สำรอง"/>
      <sheetName val="ตั้งจ่ายจากรายได้,อุดหนุน"/>
      <sheetName val="คุมสำรอง"/>
      <sheetName val="ตั้งจ่ายจากรายได้"/>
      <sheetName val="ตั้งจ่ายจากเงินอุดหนุน"/>
      <sheetName val="ทำการกระทบยอด"/>
    </sheetNames>
    <sheetDataSet>
      <sheetData sheetId="1">
        <row r="8">
          <cell r="H8">
            <v>308098.36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ประกอบ1"/>
      <sheetName val="รับจ่าย"/>
      <sheetName val="ประกอบงบ2"/>
      <sheetName val="งบกระทบยอด"/>
      <sheetName val="งบประมาณรายจ่าย"/>
      <sheetName val="สำรอง"/>
      <sheetName val="ตั้งจ่ายจากรายได้,อุดหนุน"/>
      <sheetName val="คุมสำรอง"/>
      <sheetName val="ตั้งจ่ายจากรายได้"/>
      <sheetName val="ตั้งจ่ายจากเงินอุดหนุน "/>
      <sheetName val="ทำการกระทบยอด"/>
    </sheetNames>
    <sheetDataSet>
      <sheetData sheetId="1">
        <row r="8">
          <cell r="H8">
            <v>188571.93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ประกอบ1"/>
      <sheetName val="รับจ่าย"/>
      <sheetName val="ประกอบงบ2"/>
      <sheetName val="งบกระทบยอด"/>
      <sheetName val="งบประมาณรายจ่าย"/>
      <sheetName val="สำรอง"/>
      <sheetName val="ตั้งจ่ายจากรายได้,อุดหนุน"/>
      <sheetName val="คุมสำรอง"/>
      <sheetName val="ตั้งจ่ายจากรายได้"/>
      <sheetName val="ตั้งจ่ายจากเงินอุดหนุน "/>
      <sheetName val="ทำการกระทบยอด"/>
    </sheetNames>
    <sheetDataSet>
      <sheetData sheetId="1">
        <row r="8">
          <cell r="H8">
            <v>309020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ประกอบ1"/>
      <sheetName val="รับจ่าย"/>
      <sheetName val="ประกอบงบ2"/>
      <sheetName val="งบกระทบยอด"/>
      <sheetName val="งบประมาณรายจ่าย"/>
      <sheetName val="สำรอง"/>
      <sheetName val="ตั้งจ่ายจากรายได้,อุดหนุน"/>
      <sheetName val="คุมสำรอง"/>
      <sheetName val="ตั้งจ่ายจากรายได้"/>
      <sheetName val="ตั้งจ่ายจากเงินอุดหนุน "/>
      <sheetName val="ทำการกระทบยอด"/>
    </sheetNames>
    <sheetDataSet>
      <sheetData sheetId="1">
        <row r="8">
          <cell r="H8">
            <v>138701.25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ประกอบ1"/>
      <sheetName val="รับจ่าย"/>
      <sheetName val="ประกอบงบ2"/>
      <sheetName val="งบกระทบยอด"/>
      <sheetName val="งบประมาณรายจ่าย"/>
      <sheetName val="สำรอง"/>
      <sheetName val="ตั้งจ่ายจากรายได้,อุดหนุน"/>
      <sheetName val="คุมสำรอง"/>
      <sheetName val="ตั้งจ่ายจากรายได้"/>
      <sheetName val="ตั้งจ่ายจากเงินอุดหนุน "/>
      <sheetName val="ทำการกระทบยอด"/>
    </sheetNames>
    <sheetDataSet>
      <sheetData sheetId="1">
        <row r="8">
          <cell r="H8">
            <v>138701.25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ประกอบ1"/>
      <sheetName val="รับจ่าย"/>
      <sheetName val="ประกอบงบ2"/>
      <sheetName val="งบกระทบยอด"/>
      <sheetName val="งบประมาณรายจ่าย"/>
      <sheetName val="สำรอง"/>
      <sheetName val="ตั้งจ่ายจากรายได้,อุดหนุน"/>
      <sheetName val="คุมสำรอง"/>
      <sheetName val="ตั้งจ่ายจากรายได้"/>
      <sheetName val="ตั้งจ่ายจากเงินอุดหนุน "/>
      <sheetName val="ทำการกระทบยอด"/>
    </sheetNames>
    <sheetDataSet>
      <sheetData sheetId="1">
        <row r="8">
          <cell r="H8">
            <v>136656.04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ประกอบ1"/>
      <sheetName val="รับจ่าย"/>
      <sheetName val="ประกอบงบ2"/>
      <sheetName val="งบกระทบยอด"/>
      <sheetName val="งบประมาณรายจ่าย"/>
      <sheetName val="สำรอง"/>
      <sheetName val="ตั้งจ่ายจากรายได้,อุดหนุน"/>
      <sheetName val="คุมสำรอง"/>
      <sheetName val="ตั้งจ่ายจากรายได้"/>
      <sheetName val="ตั้งจ่ายจากเงินอุดหนุน "/>
      <sheetName val="ทำการกระทบยอด"/>
    </sheetNames>
    <sheetDataSet>
      <sheetData sheetId="1">
        <row r="8">
          <cell r="H8">
            <v>163687.58999999997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ประกอบ1"/>
      <sheetName val="รับจ่าย"/>
      <sheetName val="ประกอบงบ2"/>
      <sheetName val="งบกระทบยอด"/>
      <sheetName val="งบประมาณรายจ่าย"/>
      <sheetName val="สำรอง"/>
      <sheetName val="ตั้งจ่ายจากรายได้,อุดหนุน"/>
      <sheetName val="คุมสำรอง"/>
      <sheetName val="ตั้งจ่ายจากรายได้"/>
      <sheetName val="ตั้งจ่ายจากเงินอุดหนุน "/>
      <sheetName val="ทำการกระทบยอด"/>
    </sheetNames>
    <sheetDataSet>
      <sheetData sheetId="1">
        <row r="8">
          <cell r="H8">
            <v>186997.30999999997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ประกอบ1"/>
      <sheetName val="รับจ่าย"/>
      <sheetName val="ประกอบงบ2"/>
      <sheetName val="งบกระทบยอด"/>
      <sheetName val="งบประมาณรายจ่าย"/>
      <sheetName val="สำรอง"/>
      <sheetName val="ตั้งจ่ายจากรายได้,อุดหนุน"/>
      <sheetName val="คุมสำรอง"/>
      <sheetName val="ตั้งจ่ายจากรายได้"/>
      <sheetName val="ตั้งจ่ายจากเงินอุดหนุน "/>
      <sheetName val="ทำการกระทบยอด"/>
    </sheetNames>
    <sheetDataSet>
      <sheetData sheetId="1">
        <row r="8">
          <cell r="H8">
            <v>197847.82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ประกอบ1"/>
      <sheetName val="รับจ่าย"/>
      <sheetName val="ประกอบงบ2"/>
      <sheetName val="งบกระทบยอด"/>
      <sheetName val="งบประมาณรายจ่าย"/>
      <sheetName val="สำรอง"/>
      <sheetName val="ตั้งจ่ายจากรายได้,อุดหนุน"/>
      <sheetName val="คุมสำรอง"/>
      <sheetName val="ตั้งจ่ายจากรายได้"/>
      <sheetName val="ตั้งจ่ายจากเงินอุดหนุน "/>
      <sheetName val="ทำการกระทบยอด"/>
    </sheetNames>
    <sheetDataSet>
      <sheetData sheetId="1">
        <row r="8">
          <cell r="H8">
            <v>177650.9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3">
      <selection activeCell="B30" sqref="B30"/>
    </sheetView>
  </sheetViews>
  <sheetFormatPr defaultColWidth="9.140625" defaultRowHeight="21.75"/>
  <cols>
    <col min="1" max="1" width="46.57421875" style="0" customWidth="1"/>
    <col min="3" max="4" width="16.57421875" style="0" customWidth="1"/>
    <col min="5" max="5" width="13.57421875" style="0" bestFit="1" customWidth="1"/>
  </cols>
  <sheetData>
    <row r="1" spans="1:4" ht="23.25">
      <c r="A1" s="1" t="s">
        <v>0</v>
      </c>
      <c r="B1" s="1"/>
      <c r="C1" s="1"/>
      <c r="D1" s="1"/>
    </row>
    <row r="2" spans="1:4" ht="23.25">
      <c r="A2" s="1" t="s">
        <v>1</v>
      </c>
      <c r="B2" s="1"/>
      <c r="C2" s="1"/>
      <c r="D2" s="1"/>
    </row>
    <row r="3" spans="1:4" ht="23.25">
      <c r="A3" s="1" t="s">
        <v>2</v>
      </c>
      <c r="B3" s="1"/>
      <c r="C3" s="1"/>
      <c r="D3" s="1"/>
    </row>
    <row r="4" spans="1:4" ht="23.25">
      <c r="A4" s="2" t="s">
        <v>3</v>
      </c>
      <c r="B4" s="3" t="s">
        <v>4</v>
      </c>
      <c r="C4" s="4" t="s">
        <v>5</v>
      </c>
      <c r="D4" s="4" t="s">
        <v>6</v>
      </c>
    </row>
    <row r="5" spans="1:4" ht="13.5" customHeight="1">
      <c r="A5" s="5"/>
      <c r="B5" s="6"/>
      <c r="C5" s="7"/>
      <c r="D5" s="7"/>
    </row>
    <row r="6" spans="1:4" ht="23.25">
      <c r="A6" s="8" t="s">
        <v>7</v>
      </c>
      <c r="B6" s="9" t="s">
        <v>8</v>
      </c>
      <c r="C6" s="10">
        <v>12712</v>
      </c>
      <c r="D6" s="11"/>
    </row>
    <row r="7" spans="1:4" ht="23.25">
      <c r="A7" s="12" t="s">
        <v>9</v>
      </c>
      <c r="B7" s="13" t="s">
        <v>10</v>
      </c>
      <c r="C7" s="14">
        <v>25314.32</v>
      </c>
      <c r="D7" s="15"/>
    </row>
    <row r="8" spans="1:4" ht="23.25">
      <c r="A8" s="12" t="s">
        <v>11</v>
      </c>
      <c r="B8" s="13" t="s">
        <v>12</v>
      </c>
      <c r="C8" s="14">
        <v>1804116.14</v>
      </c>
      <c r="D8" s="15"/>
    </row>
    <row r="9" spans="1:4" ht="23.25">
      <c r="A9" s="12" t="s">
        <v>13</v>
      </c>
      <c r="B9" s="13" t="s">
        <v>10</v>
      </c>
      <c r="C9" s="14">
        <v>11496617.71</v>
      </c>
      <c r="D9" s="15"/>
    </row>
    <row r="10" spans="1:5" ht="23.25">
      <c r="A10" s="12" t="s">
        <v>14</v>
      </c>
      <c r="B10" s="13" t="s">
        <v>12</v>
      </c>
      <c r="C10" s="14">
        <v>2618750</v>
      </c>
      <c r="D10" s="15"/>
      <c r="E10" s="16"/>
    </row>
    <row r="11" spans="1:5" ht="23.25">
      <c r="A11" s="12" t="s">
        <v>15</v>
      </c>
      <c r="B11" s="13" t="s">
        <v>10</v>
      </c>
      <c r="C11" s="14">
        <v>1473086.03</v>
      </c>
      <c r="D11" s="15"/>
      <c r="E11" s="16"/>
    </row>
    <row r="12" spans="1:5" ht="23.25">
      <c r="A12" s="12" t="s">
        <v>16</v>
      </c>
      <c r="B12" s="13" t="s">
        <v>10</v>
      </c>
      <c r="C12" s="14"/>
      <c r="D12" s="15"/>
      <c r="E12" s="16"/>
    </row>
    <row r="13" spans="1:4" ht="23.25">
      <c r="A13" s="12" t="s">
        <v>17</v>
      </c>
      <c r="B13" s="13" t="s">
        <v>18</v>
      </c>
      <c r="C13" s="14"/>
      <c r="D13" s="15"/>
    </row>
    <row r="14" spans="1:4" ht="23.25">
      <c r="A14" s="12" t="s">
        <v>19</v>
      </c>
      <c r="B14" s="13" t="s">
        <v>20</v>
      </c>
      <c r="C14" s="14">
        <v>15436</v>
      </c>
      <c r="D14" s="15"/>
    </row>
    <row r="15" spans="1:4" ht="23.25">
      <c r="A15" s="12" t="s">
        <v>21</v>
      </c>
      <c r="B15" s="13" t="s">
        <v>22</v>
      </c>
      <c r="C15" s="14">
        <v>4976</v>
      </c>
      <c r="D15" s="15"/>
    </row>
    <row r="16" spans="1:4" ht="23.25">
      <c r="A16" s="12" t="s">
        <v>23</v>
      </c>
      <c r="B16" s="13" t="s">
        <v>24</v>
      </c>
      <c r="C16" s="14">
        <v>18355</v>
      </c>
      <c r="D16" s="15"/>
    </row>
    <row r="17" spans="1:4" ht="23.25">
      <c r="A17" s="12" t="s">
        <v>25</v>
      </c>
      <c r="B17" s="13" t="s">
        <v>26</v>
      </c>
      <c r="C17" s="14">
        <v>149980</v>
      </c>
      <c r="D17" s="15"/>
    </row>
    <row r="18" spans="1:4" ht="23.25">
      <c r="A18" s="12" t="s">
        <v>27</v>
      </c>
      <c r="B18" s="13" t="s">
        <v>28</v>
      </c>
      <c r="C18" s="14">
        <v>42400</v>
      </c>
      <c r="D18" s="15"/>
    </row>
    <row r="19" spans="1:4" ht="23.25">
      <c r="A19" s="17" t="s">
        <v>29</v>
      </c>
      <c r="B19" s="18" t="s">
        <v>30</v>
      </c>
      <c r="C19" s="14">
        <v>66380</v>
      </c>
      <c r="D19" s="15"/>
    </row>
    <row r="20" spans="1:4" ht="23.25">
      <c r="A20" s="12" t="s">
        <v>31</v>
      </c>
      <c r="B20" s="13" t="s">
        <v>32</v>
      </c>
      <c r="C20" s="14">
        <v>0</v>
      </c>
      <c r="D20" s="15"/>
    </row>
    <row r="21" spans="1:5" ht="23.25">
      <c r="A21" s="12" t="s">
        <v>33</v>
      </c>
      <c r="B21" s="13" t="s">
        <v>34</v>
      </c>
      <c r="C21" s="14">
        <v>0</v>
      </c>
      <c r="D21" s="15"/>
      <c r="E21" s="16"/>
    </row>
    <row r="22" spans="1:4" ht="23.25">
      <c r="A22" s="12" t="s">
        <v>35</v>
      </c>
      <c r="B22" s="13" t="s">
        <v>36</v>
      </c>
      <c r="C22" s="14">
        <v>9230.92</v>
      </c>
      <c r="D22" s="15"/>
    </row>
    <row r="23" spans="1:4" ht="23.25">
      <c r="A23" s="12" t="s">
        <v>37</v>
      </c>
      <c r="B23" s="13" t="s">
        <v>38</v>
      </c>
      <c r="C23" s="19">
        <v>0</v>
      </c>
      <c r="D23" s="15"/>
    </row>
    <row r="24" spans="1:4" ht="23.25">
      <c r="A24" s="12" t="s">
        <v>39</v>
      </c>
      <c r="B24" s="13" t="s">
        <v>40</v>
      </c>
      <c r="C24" s="19">
        <v>0</v>
      </c>
      <c r="D24" s="15"/>
    </row>
    <row r="25" spans="1:4" ht="23.25">
      <c r="A25" s="12" t="s">
        <v>41</v>
      </c>
      <c r="B25" s="13" t="s">
        <v>42</v>
      </c>
      <c r="C25" s="20">
        <v>0</v>
      </c>
      <c r="D25" s="15"/>
    </row>
    <row r="26" spans="1:4" ht="23.25">
      <c r="A26" s="12" t="s">
        <v>43</v>
      </c>
      <c r="B26" s="13" t="s">
        <v>44</v>
      </c>
      <c r="C26" s="14"/>
      <c r="D26" s="15">
        <v>52934.04</v>
      </c>
    </row>
    <row r="27" spans="1:4" ht="23.25">
      <c r="A27" s="12" t="s">
        <v>45</v>
      </c>
      <c r="B27" s="13" t="s">
        <v>46</v>
      </c>
      <c r="C27" s="14"/>
      <c r="D27" s="15">
        <v>1895000</v>
      </c>
    </row>
    <row r="28" spans="1:4" ht="23.25">
      <c r="A28" s="12" t="s">
        <v>47</v>
      </c>
      <c r="B28" s="13" t="s">
        <v>48</v>
      </c>
      <c r="C28" s="14"/>
      <c r="D28" s="15">
        <v>8063779.17</v>
      </c>
    </row>
    <row r="29" spans="1:4" ht="23.25">
      <c r="A29" s="12" t="s">
        <v>49</v>
      </c>
      <c r="B29" s="13" t="s">
        <v>50</v>
      </c>
      <c r="C29" s="14"/>
      <c r="D29" s="15">
        <v>4156773.08</v>
      </c>
    </row>
    <row r="30" spans="1:4" ht="23.25">
      <c r="A30" s="12" t="s">
        <v>51</v>
      </c>
      <c r="B30" s="13" t="s">
        <v>52</v>
      </c>
      <c r="C30" s="21"/>
      <c r="D30" s="15">
        <v>1307498.91</v>
      </c>
    </row>
    <row r="31" spans="1:4" ht="23.25">
      <c r="A31" s="12" t="s">
        <v>53</v>
      </c>
      <c r="B31" s="13" t="s">
        <v>54</v>
      </c>
      <c r="C31" s="14"/>
      <c r="D31" s="15">
        <v>1925238.12</v>
      </c>
    </row>
    <row r="32" spans="1:4" ht="23.25">
      <c r="A32" s="12" t="s">
        <v>55</v>
      </c>
      <c r="B32" s="13" t="s">
        <v>56</v>
      </c>
      <c r="C32" s="14"/>
      <c r="D32" s="15">
        <v>298704.48</v>
      </c>
    </row>
    <row r="33" spans="1:4" ht="23.25">
      <c r="A33" s="22" t="s">
        <v>57</v>
      </c>
      <c r="B33" s="23"/>
      <c r="C33" s="24"/>
      <c r="D33" s="25">
        <v>37426.32</v>
      </c>
    </row>
    <row r="34" spans="1:4" ht="24" thickBot="1">
      <c r="A34" s="26" t="s">
        <v>58</v>
      </c>
      <c r="B34" s="27"/>
      <c r="C34" s="28">
        <f>SUM(C6:C33)</f>
        <v>17737354.120000005</v>
      </c>
      <c r="D34" s="28">
        <f>SUM(D6:D33)</f>
        <v>17737354.12</v>
      </c>
    </row>
    <row r="35" ht="22.5" thickTop="1"/>
    <row r="36" spans="3:4" ht="21.75">
      <c r="C36" s="16"/>
      <c r="D36" s="16"/>
    </row>
    <row r="37" ht="21.75">
      <c r="D37" s="16"/>
    </row>
  </sheetData>
  <mergeCells count="5">
    <mergeCell ref="A1:D1"/>
    <mergeCell ref="A2:D2"/>
    <mergeCell ref="A3:D3"/>
    <mergeCell ref="A4:A5"/>
    <mergeCell ref="B4:B5"/>
  </mergeCells>
  <printOptions/>
  <pageMargins left="0.99" right="0.75" top="0.75" bottom="0.32" header="0.2" footer="0.2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C10" sqref="C10"/>
    </sheetView>
  </sheetViews>
  <sheetFormatPr defaultColWidth="9.140625" defaultRowHeight="21.75"/>
  <cols>
    <col min="1" max="1" width="53.421875" style="0" customWidth="1"/>
    <col min="3" max="3" width="16.57421875" style="0" customWidth="1"/>
    <col min="4" max="4" width="17.00390625" style="0" customWidth="1"/>
    <col min="5" max="5" width="13.57421875" style="0" bestFit="1" customWidth="1"/>
  </cols>
  <sheetData>
    <row r="1" spans="1:4" ht="23.25">
      <c r="A1" s="1" t="s">
        <v>0</v>
      </c>
      <c r="B1" s="1"/>
      <c r="C1" s="1"/>
      <c r="D1" s="1"/>
    </row>
    <row r="2" spans="1:4" ht="23.25">
      <c r="A2" s="1" t="s">
        <v>1</v>
      </c>
      <c r="B2" s="1"/>
      <c r="C2" s="1"/>
      <c r="D2" s="1"/>
    </row>
    <row r="3" spans="1:4" ht="23.25">
      <c r="A3" s="1" t="s">
        <v>70</v>
      </c>
      <c r="B3" s="1"/>
      <c r="C3" s="1"/>
      <c r="D3" s="1"/>
    </row>
    <row r="4" spans="1:4" ht="21.75">
      <c r="A4" s="2" t="s">
        <v>3</v>
      </c>
      <c r="B4" s="3" t="s">
        <v>4</v>
      </c>
      <c r="C4" s="2" t="s">
        <v>5</v>
      </c>
      <c r="D4" s="2" t="s">
        <v>6</v>
      </c>
    </row>
    <row r="5" spans="1:4" ht="13.5" customHeight="1">
      <c r="A5" s="5"/>
      <c r="B5" s="6"/>
      <c r="C5" s="29"/>
      <c r="D5" s="29"/>
    </row>
    <row r="6" spans="1:4" ht="23.25">
      <c r="A6" s="8" t="s">
        <v>7</v>
      </c>
      <c r="B6" s="9" t="s">
        <v>8</v>
      </c>
      <c r="C6" s="10">
        <v>0</v>
      </c>
      <c r="D6" s="11"/>
    </row>
    <row r="7" spans="1:4" ht="23.25">
      <c r="A7" s="12" t="s">
        <v>9</v>
      </c>
      <c r="B7" s="13" t="s">
        <v>10</v>
      </c>
      <c r="C7" s="14">
        <v>119670.67</v>
      </c>
      <c r="D7" s="15"/>
    </row>
    <row r="8" spans="1:4" ht="23.25">
      <c r="A8" s="12" t="s">
        <v>11</v>
      </c>
      <c r="B8" s="13" t="s">
        <v>12</v>
      </c>
      <c r="C8" s="14">
        <v>1804116.14</v>
      </c>
      <c r="D8" s="15"/>
    </row>
    <row r="9" spans="1:4" ht="23.25">
      <c r="A9" s="12" t="s">
        <v>13</v>
      </c>
      <c r="B9" s="13" t="s">
        <v>10</v>
      </c>
      <c r="C9" s="14">
        <v>7670785.77</v>
      </c>
      <c r="D9" s="15"/>
    </row>
    <row r="10" spans="1:5" ht="23.25">
      <c r="A10" s="12" t="s">
        <v>14</v>
      </c>
      <c r="B10" s="13" t="s">
        <v>12</v>
      </c>
      <c r="C10" s="14">
        <v>2618750</v>
      </c>
      <c r="D10" s="15"/>
      <c r="E10" s="16"/>
    </row>
    <row r="11" spans="1:5" ht="23.25">
      <c r="A11" s="12" t="s">
        <v>15</v>
      </c>
      <c r="B11" s="13" t="s">
        <v>10</v>
      </c>
      <c r="C11" s="14">
        <v>37477.19</v>
      </c>
      <c r="D11" s="15"/>
      <c r="E11" s="16"/>
    </row>
    <row r="12" spans="1:5" ht="23.25">
      <c r="A12" s="12" t="s">
        <v>16</v>
      </c>
      <c r="B12" s="13" t="s">
        <v>10</v>
      </c>
      <c r="C12" s="14"/>
      <c r="D12" s="15"/>
      <c r="E12" s="16"/>
    </row>
    <row r="13" spans="1:4" ht="23.25">
      <c r="A13" s="12" t="s">
        <v>17</v>
      </c>
      <c r="B13" s="13" t="s">
        <v>18</v>
      </c>
      <c r="C13" s="14">
        <v>0</v>
      </c>
      <c r="D13" s="15"/>
    </row>
    <row r="14" spans="1:4" ht="23.25">
      <c r="A14" s="12" t="s">
        <v>19</v>
      </c>
      <c r="B14" s="13" t="s">
        <v>20</v>
      </c>
      <c r="C14" s="14"/>
      <c r="D14" s="15"/>
    </row>
    <row r="15" spans="1:4" ht="23.25">
      <c r="A15" s="12" t="s">
        <v>21</v>
      </c>
      <c r="B15" s="13" t="s">
        <v>22</v>
      </c>
      <c r="C15" s="14">
        <v>351563.5</v>
      </c>
      <c r="D15" s="15"/>
    </row>
    <row r="16" spans="1:4" ht="23.25">
      <c r="A16" s="12" t="s">
        <v>23</v>
      </c>
      <c r="B16" s="13" t="s">
        <v>24</v>
      </c>
      <c r="C16" s="14">
        <v>18355</v>
      </c>
      <c r="D16" s="15"/>
    </row>
    <row r="17" spans="1:4" ht="23.25">
      <c r="A17" s="12" t="s">
        <v>25</v>
      </c>
      <c r="B17" s="13" t="s">
        <v>26</v>
      </c>
      <c r="C17" s="14">
        <v>1440610</v>
      </c>
      <c r="D17" s="15"/>
    </row>
    <row r="18" spans="1:4" ht="23.25">
      <c r="A18" s="12" t="s">
        <v>27</v>
      </c>
      <c r="B18" s="13" t="s">
        <v>28</v>
      </c>
      <c r="C18" s="14">
        <v>616780</v>
      </c>
      <c r="D18" s="15"/>
    </row>
    <row r="19" spans="1:4" ht="23.25">
      <c r="A19" s="17" t="s">
        <v>29</v>
      </c>
      <c r="B19" s="18" t="s">
        <v>30</v>
      </c>
      <c r="C19" s="14">
        <v>1067814</v>
      </c>
      <c r="D19" s="15"/>
    </row>
    <row r="20" spans="1:4" ht="23.25">
      <c r="A20" s="12" t="s">
        <v>31</v>
      </c>
      <c r="B20" s="13" t="s">
        <v>32</v>
      </c>
      <c r="C20" s="14">
        <v>2502980.08</v>
      </c>
      <c r="D20" s="15"/>
    </row>
    <row r="21" spans="1:5" ht="23.25">
      <c r="A21" s="12" t="s">
        <v>33</v>
      </c>
      <c r="B21" s="13" t="s">
        <v>34</v>
      </c>
      <c r="C21" s="14">
        <v>582937.7</v>
      </c>
      <c r="D21" s="15"/>
      <c r="E21" s="16"/>
    </row>
    <row r="22" spans="1:4" ht="23.25">
      <c r="A22" s="12" t="s">
        <v>35</v>
      </c>
      <c r="B22" s="13" t="s">
        <v>36</v>
      </c>
      <c r="C22" s="14">
        <v>125590.13</v>
      </c>
      <c r="D22" s="15"/>
    </row>
    <row r="23" spans="1:4" ht="23.25">
      <c r="A23" s="12" t="s">
        <v>41</v>
      </c>
      <c r="B23" s="13" t="s">
        <v>42</v>
      </c>
      <c r="C23" s="20">
        <v>1161580</v>
      </c>
      <c r="D23" s="15"/>
    </row>
    <row r="24" spans="1:4" ht="23.25">
      <c r="A24" s="12" t="s">
        <v>37</v>
      </c>
      <c r="B24" s="13" t="s">
        <v>38</v>
      </c>
      <c r="C24" s="19">
        <v>358360</v>
      </c>
      <c r="D24" s="15"/>
    </row>
    <row r="25" spans="1:4" ht="23.25">
      <c r="A25" s="12" t="s">
        <v>39</v>
      </c>
      <c r="B25" s="13" t="s">
        <v>40</v>
      </c>
      <c r="C25" s="19">
        <v>2947600</v>
      </c>
      <c r="D25" s="15"/>
    </row>
    <row r="26" spans="1:4" ht="23.25">
      <c r="A26" s="12" t="s">
        <v>65</v>
      </c>
      <c r="B26" s="13" t="s">
        <v>66</v>
      </c>
      <c r="C26" s="20">
        <v>18560</v>
      </c>
      <c r="D26" s="15"/>
    </row>
    <row r="27" spans="1:4" ht="23.25">
      <c r="A27" s="12" t="s">
        <v>43</v>
      </c>
      <c r="B27" s="13" t="s">
        <v>44</v>
      </c>
      <c r="C27" s="14"/>
      <c r="D27" s="15"/>
    </row>
    <row r="28" spans="1:4" ht="23.25">
      <c r="A28" s="12" t="s">
        <v>68</v>
      </c>
      <c r="B28" s="30"/>
      <c r="C28" s="14"/>
      <c r="D28" s="15"/>
    </row>
    <row r="29" spans="1:4" ht="23.25">
      <c r="A29" s="12" t="s">
        <v>47</v>
      </c>
      <c r="B29" s="13" t="s">
        <v>48</v>
      </c>
      <c r="C29" s="14"/>
      <c r="D29" s="15">
        <v>5430797.16</v>
      </c>
    </row>
    <row r="30" spans="1:4" ht="23.25">
      <c r="A30" s="12" t="s">
        <v>49</v>
      </c>
      <c r="B30" s="13" t="s">
        <v>50</v>
      </c>
      <c r="C30" s="14"/>
      <c r="D30" s="15">
        <v>4156773.08</v>
      </c>
    </row>
    <row r="31" spans="1:4" ht="23.25">
      <c r="A31" s="12" t="s">
        <v>51</v>
      </c>
      <c r="B31" s="13" t="s">
        <v>52</v>
      </c>
      <c r="C31" s="21"/>
      <c r="D31" s="15">
        <v>382176.41</v>
      </c>
    </row>
    <row r="32" spans="1:4" ht="23.25">
      <c r="A32" s="12" t="s">
        <v>53</v>
      </c>
      <c r="B32" s="13" t="s">
        <v>54</v>
      </c>
      <c r="C32" s="14"/>
      <c r="D32" s="15">
        <v>13176461.96</v>
      </c>
    </row>
    <row r="33" spans="1:4" ht="23.25">
      <c r="A33" s="12" t="s">
        <v>55</v>
      </c>
      <c r="B33" s="13" t="s">
        <v>56</v>
      </c>
      <c r="C33" s="14"/>
      <c r="D33" s="15">
        <f>'[9]งบประกอบ1'!H8</f>
        <v>177650.9</v>
      </c>
    </row>
    <row r="34" spans="1:4" ht="23.25">
      <c r="A34" s="22" t="s">
        <v>57</v>
      </c>
      <c r="B34" s="23"/>
      <c r="C34" s="24"/>
      <c r="D34" s="25">
        <f>C7</f>
        <v>119670.67</v>
      </c>
    </row>
    <row r="35" spans="1:4" ht="24" thickBot="1">
      <c r="A35" s="26" t="s">
        <v>58</v>
      </c>
      <c r="B35" s="27"/>
      <c r="C35" s="28">
        <f>SUM(C6:C34)</f>
        <v>23443530.18</v>
      </c>
      <c r="D35" s="28">
        <f>SUM(D6:D34)</f>
        <v>23443530.18</v>
      </c>
    </row>
    <row r="36" ht="22.5" thickTop="1"/>
    <row r="37" spans="3:4" ht="21.75">
      <c r="C37" s="16"/>
      <c r="D37" s="16"/>
    </row>
    <row r="38" spans="3:4" ht="21.75">
      <c r="C38" s="16"/>
      <c r="D38" s="16"/>
    </row>
  </sheetData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84" right="0.36" top="0.75" bottom="0.32" header="0.2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4">
      <selection activeCell="D32" sqref="D32"/>
    </sheetView>
  </sheetViews>
  <sheetFormatPr defaultColWidth="9.140625" defaultRowHeight="21.75"/>
  <cols>
    <col min="1" max="1" width="53.421875" style="0" customWidth="1"/>
    <col min="3" max="3" width="16.57421875" style="0" customWidth="1"/>
    <col min="4" max="4" width="17.00390625" style="0" customWidth="1"/>
    <col min="5" max="5" width="13.57421875" style="0" bestFit="1" customWidth="1"/>
  </cols>
  <sheetData>
    <row r="1" spans="1:4" ht="23.25">
      <c r="A1" s="1" t="s">
        <v>0</v>
      </c>
      <c r="B1" s="1"/>
      <c r="C1" s="1"/>
      <c r="D1" s="1"/>
    </row>
    <row r="2" spans="1:4" ht="23.25">
      <c r="A2" s="1" t="s">
        <v>1</v>
      </c>
      <c r="B2" s="1"/>
      <c r="C2" s="1"/>
      <c r="D2" s="1"/>
    </row>
    <row r="3" spans="1:4" ht="23.25">
      <c r="A3" s="1" t="s">
        <v>70</v>
      </c>
      <c r="B3" s="1"/>
      <c r="C3" s="1"/>
      <c r="D3" s="1"/>
    </row>
    <row r="4" spans="1:4" ht="21.75">
      <c r="A4" s="2" t="s">
        <v>3</v>
      </c>
      <c r="B4" s="3" t="s">
        <v>4</v>
      </c>
      <c r="C4" s="2" t="s">
        <v>5</v>
      </c>
      <c r="D4" s="2" t="s">
        <v>6</v>
      </c>
    </row>
    <row r="5" spans="1:4" ht="13.5" customHeight="1">
      <c r="A5" s="5"/>
      <c r="B5" s="6"/>
      <c r="C5" s="29"/>
      <c r="D5" s="29"/>
    </row>
    <row r="6" spans="1:4" ht="23.25">
      <c r="A6" s="8" t="s">
        <v>7</v>
      </c>
      <c r="B6" s="9" t="s">
        <v>8</v>
      </c>
      <c r="C6" s="10">
        <v>800</v>
      </c>
      <c r="D6" s="11"/>
    </row>
    <row r="7" spans="1:4" ht="23.25">
      <c r="A7" s="12" t="s">
        <v>9</v>
      </c>
      <c r="B7" s="13" t="s">
        <v>10</v>
      </c>
      <c r="C7" s="14">
        <v>128170.67</v>
      </c>
      <c r="D7" s="15"/>
    </row>
    <row r="8" spans="1:4" ht="23.25">
      <c r="A8" s="12" t="s">
        <v>11</v>
      </c>
      <c r="B8" s="13" t="s">
        <v>12</v>
      </c>
      <c r="C8" s="14">
        <v>1804116.14</v>
      </c>
      <c r="D8" s="15"/>
    </row>
    <row r="9" spans="1:4" ht="23.25">
      <c r="A9" s="12" t="s">
        <v>13</v>
      </c>
      <c r="B9" s="13" t="s">
        <v>10</v>
      </c>
      <c r="C9" s="14">
        <v>5825590.25</v>
      </c>
      <c r="D9" s="15"/>
    </row>
    <row r="10" spans="1:5" ht="23.25">
      <c r="A10" s="12" t="s">
        <v>14</v>
      </c>
      <c r="B10" s="13" t="s">
        <v>12</v>
      </c>
      <c r="C10" s="14">
        <v>2618750</v>
      </c>
      <c r="D10" s="15"/>
      <c r="E10" s="16"/>
    </row>
    <row r="11" spans="1:5" ht="23.25">
      <c r="A11" s="12" t="s">
        <v>15</v>
      </c>
      <c r="B11" s="13" t="s">
        <v>10</v>
      </c>
      <c r="C11" s="14">
        <v>333516.65</v>
      </c>
      <c r="D11" s="15"/>
      <c r="E11" s="16"/>
    </row>
    <row r="12" spans="1:5" ht="23.25">
      <c r="A12" s="12" t="s">
        <v>16</v>
      </c>
      <c r="B12" s="13" t="s">
        <v>10</v>
      </c>
      <c r="C12" s="14"/>
      <c r="D12" s="15"/>
      <c r="E12" s="16"/>
    </row>
    <row r="13" spans="1:4" ht="23.25">
      <c r="A13" s="12" t="s">
        <v>17</v>
      </c>
      <c r="B13" s="13" t="s">
        <v>18</v>
      </c>
      <c r="C13" s="14">
        <v>19170</v>
      </c>
      <c r="D13" s="15"/>
    </row>
    <row r="14" spans="1:4" ht="23.25">
      <c r="A14" s="12" t="s">
        <v>19</v>
      </c>
      <c r="B14" s="13" t="s">
        <v>20</v>
      </c>
      <c r="C14" s="14"/>
      <c r="D14" s="15"/>
    </row>
    <row r="15" spans="1:4" ht="23.25">
      <c r="A15" s="12" t="s">
        <v>21</v>
      </c>
      <c r="B15" s="13" t="s">
        <v>22</v>
      </c>
      <c r="C15" s="14">
        <v>308663.5</v>
      </c>
      <c r="D15" s="15"/>
    </row>
    <row r="16" spans="1:4" ht="23.25">
      <c r="A16" s="12" t="s">
        <v>23</v>
      </c>
      <c r="B16" s="13" t="s">
        <v>24</v>
      </c>
      <c r="C16" s="14">
        <v>18355</v>
      </c>
      <c r="D16" s="15"/>
    </row>
    <row r="17" spans="1:4" ht="23.25">
      <c r="A17" s="12" t="s">
        <v>25</v>
      </c>
      <c r="B17" s="13" t="s">
        <v>26</v>
      </c>
      <c r="C17" s="14">
        <v>1609210</v>
      </c>
      <c r="D17" s="15"/>
    </row>
    <row r="18" spans="1:4" ht="23.25">
      <c r="A18" s="12" t="s">
        <v>27</v>
      </c>
      <c r="B18" s="13" t="s">
        <v>28</v>
      </c>
      <c r="C18" s="14">
        <v>686780</v>
      </c>
      <c r="D18" s="15"/>
    </row>
    <row r="19" spans="1:4" ht="23.25">
      <c r="A19" s="17" t="s">
        <v>29</v>
      </c>
      <c r="B19" s="18" t="s">
        <v>30</v>
      </c>
      <c r="C19" s="14">
        <v>1142994</v>
      </c>
      <c r="D19" s="15"/>
    </row>
    <row r="20" spans="1:4" ht="23.25">
      <c r="A20" s="12" t="s">
        <v>31</v>
      </c>
      <c r="B20" s="13" t="s">
        <v>32</v>
      </c>
      <c r="C20" s="14">
        <v>2738982.28</v>
      </c>
      <c r="D20" s="15"/>
    </row>
    <row r="21" spans="1:5" ht="23.25">
      <c r="A21" s="12" t="s">
        <v>33</v>
      </c>
      <c r="B21" s="13" t="s">
        <v>34</v>
      </c>
      <c r="C21" s="14">
        <v>620278.74</v>
      </c>
      <c r="D21" s="15"/>
      <c r="E21" s="16"/>
    </row>
    <row r="22" spans="1:4" ht="23.25">
      <c r="A22" s="12" t="s">
        <v>35</v>
      </c>
      <c r="B22" s="13" t="s">
        <v>36</v>
      </c>
      <c r="C22" s="14">
        <v>135439.44</v>
      </c>
      <c r="D22" s="15"/>
    </row>
    <row r="23" spans="1:4" ht="23.25">
      <c r="A23" s="12" t="s">
        <v>41</v>
      </c>
      <c r="B23" s="13" t="s">
        <v>42</v>
      </c>
      <c r="C23" s="20">
        <v>1161580</v>
      </c>
      <c r="D23" s="15"/>
    </row>
    <row r="24" spans="1:4" ht="23.25">
      <c r="A24" s="12" t="s">
        <v>37</v>
      </c>
      <c r="B24" s="13" t="s">
        <v>38</v>
      </c>
      <c r="C24" s="19">
        <v>383110</v>
      </c>
      <c r="D24" s="15"/>
    </row>
    <row r="25" spans="1:4" ht="23.25">
      <c r="A25" s="12" t="s">
        <v>39</v>
      </c>
      <c r="B25" s="13" t="s">
        <v>40</v>
      </c>
      <c r="C25" s="19">
        <v>3664500</v>
      </c>
      <c r="D25" s="15"/>
    </row>
    <row r="26" spans="1:4" ht="23.25">
      <c r="A26" s="12" t="s">
        <v>65</v>
      </c>
      <c r="B26" s="13" t="s">
        <v>66</v>
      </c>
      <c r="C26" s="20">
        <v>18560</v>
      </c>
      <c r="D26" s="15"/>
    </row>
    <row r="27" spans="1:4" ht="23.25">
      <c r="A27" s="12" t="s">
        <v>43</v>
      </c>
      <c r="B27" s="13" t="s">
        <v>44</v>
      </c>
      <c r="C27" s="14"/>
      <c r="D27" s="15"/>
    </row>
    <row r="28" spans="1:4" ht="23.25">
      <c r="A28" s="12" t="s">
        <v>68</v>
      </c>
      <c r="B28" s="30"/>
      <c r="C28" s="14"/>
      <c r="D28" s="15"/>
    </row>
    <row r="29" spans="1:4" ht="23.25">
      <c r="A29" s="12" t="s">
        <v>47</v>
      </c>
      <c r="B29" s="13" t="s">
        <v>48</v>
      </c>
      <c r="C29" s="14"/>
      <c r="D29" s="15">
        <v>4915797.16</v>
      </c>
    </row>
    <row r="30" spans="1:4" ht="23.25">
      <c r="A30" s="12" t="s">
        <v>49</v>
      </c>
      <c r="B30" s="13" t="s">
        <v>50</v>
      </c>
      <c r="C30" s="14"/>
      <c r="D30" s="15">
        <v>4156773.08</v>
      </c>
    </row>
    <row r="31" spans="1:4" ht="23.25">
      <c r="A31" s="12" t="s">
        <v>51</v>
      </c>
      <c r="B31" s="13" t="s">
        <v>52</v>
      </c>
      <c r="C31" s="21"/>
      <c r="D31" s="15">
        <v>353416.41</v>
      </c>
    </row>
    <row r="32" spans="1:4" ht="23.25">
      <c r="A32" s="12" t="s">
        <v>53</v>
      </c>
      <c r="B32" s="13" t="s">
        <v>54</v>
      </c>
      <c r="C32" s="14"/>
      <c r="D32" s="15">
        <v>13475837.42</v>
      </c>
    </row>
    <row r="33" spans="1:4" ht="23.25">
      <c r="A33" s="12" t="s">
        <v>55</v>
      </c>
      <c r="B33" s="13" t="s">
        <v>56</v>
      </c>
      <c r="C33" s="14"/>
      <c r="D33" s="15">
        <f>'[10]งบประกอบ1'!H8</f>
        <v>188571.93</v>
      </c>
    </row>
    <row r="34" spans="1:4" ht="23.25">
      <c r="A34" s="22" t="s">
        <v>57</v>
      </c>
      <c r="B34" s="23"/>
      <c r="C34" s="24"/>
      <c r="D34" s="25">
        <f>C7</f>
        <v>128170.67</v>
      </c>
    </row>
    <row r="35" spans="1:4" ht="24" thickBot="1">
      <c r="A35" s="26" t="s">
        <v>58</v>
      </c>
      <c r="B35" s="27"/>
      <c r="C35" s="28">
        <f>SUM(C6:C34)</f>
        <v>23218566.669999998</v>
      </c>
      <c r="D35" s="28">
        <f>SUM(D6:D34)</f>
        <v>23218566.67</v>
      </c>
    </row>
    <row r="36" ht="22.5" thickTop="1"/>
    <row r="37" spans="3:4" ht="21.75">
      <c r="C37" s="16"/>
      <c r="D37" s="16"/>
    </row>
    <row r="38" spans="3:4" ht="21.75">
      <c r="C38" s="16"/>
      <c r="D38" s="16"/>
    </row>
  </sheetData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84" right="0.36" top="0.75" bottom="0.32" header="0.2" footer="0.2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N75"/>
  <sheetViews>
    <sheetView tabSelected="1" workbookViewId="0" topLeftCell="BH49">
      <selection activeCell="BN51" sqref="BN51"/>
    </sheetView>
  </sheetViews>
  <sheetFormatPr defaultColWidth="9.140625" defaultRowHeight="21.75"/>
  <cols>
    <col min="1" max="2" width="15.140625" style="0" customWidth="1"/>
    <col min="3" max="3" width="6.28125" style="0" customWidth="1"/>
    <col min="4" max="4" width="38.421875" style="0" customWidth="1"/>
    <col min="6" max="8" width="15.140625" style="0" customWidth="1"/>
    <col min="9" max="9" width="6.28125" style="0" customWidth="1"/>
    <col min="10" max="10" width="38.421875" style="0" customWidth="1"/>
    <col min="12" max="14" width="15.140625" style="0" customWidth="1"/>
    <col min="15" max="15" width="6.28125" style="0" customWidth="1"/>
    <col min="16" max="16" width="38.421875" style="0" customWidth="1"/>
    <col min="18" max="20" width="15.140625" style="0" customWidth="1"/>
    <col min="21" max="21" width="6.28125" style="0" customWidth="1"/>
    <col min="22" max="22" width="38.421875" style="0" customWidth="1"/>
    <col min="24" max="26" width="15.140625" style="0" customWidth="1"/>
    <col min="27" max="27" width="6.28125" style="0" customWidth="1"/>
    <col min="28" max="28" width="38.421875" style="0" customWidth="1"/>
    <col min="30" max="32" width="15.140625" style="0" customWidth="1"/>
    <col min="33" max="33" width="6.28125" style="0" customWidth="1"/>
    <col min="34" max="34" width="38.421875" style="0" customWidth="1"/>
    <col min="36" max="38" width="15.140625" style="0" customWidth="1"/>
    <col min="39" max="39" width="6.28125" style="0" customWidth="1"/>
    <col min="40" max="40" width="38.421875" style="0" customWidth="1"/>
    <col min="42" max="44" width="15.140625" style="0" customWidth="1"/>
    <col min="45" max="45" width="6.28125" style="0" customWidth="1"/>
    <col min="46" max="46" width="38.421875" style="0" customWidth="1"/>
    <col min="48" max="50" width="15.140625" style="0" customWidth="1"/>
    <col min="51" max="51" width="6.28125" style="0" customWidth="1"/>
    <col min="52" max="52" width="38.421875" style="0" customWidth="1"/>
    <col min="54" max="56" width="15.140625" style="0" customWidth="1"/>
    <col min="57" max="57" width="6.28125" style="0" customWidth="1"/>
    <col min="58" max="58" width="38.421875" style="0" customWidth="1"/>
    <col min="60" max="62" width="15.140625" style="0" customWidth="1"/>
    <col min="63" max="63" width="6.28125" style="0" customWidth="1"/>
    <col min="64" max="64" width="38.421875" style="0" customWidth="1"/>
    <col min="66" max="66" width="15.140625" style="0" customWidth="1"/>
  </cols>
  <sheetData>
    <row r="1" spans="1:66" ht="23.25">
      <c r="A1" s="31" t="s">
        <v>71</v>
      </c>
      <c r="B1" s="32"/>
      <c r="C1" s="32"/>
      <c r="D1" s="32"/>
      <c r="E1" s="32"/>
      <c r="F1" s="32"/>
      <c r="G1" s="31" t="s">
        <v>71</v>
      </c>
      <c r="H1" s="32"/>
      <c r="I1" s="32"/>
      <c r="J1" s="32"/>
      <c r="K1" s="32"/>
      <c r="L1" s="32"/>
      <c r="M1" s="31" t="s">
        <v>71</v>
      </c>
      <c r="N1" s="32"/>
      <c r="O1" s="32"/>
      <c r="P1" s="32"/>
      <c r="Q1" s="32"/>
      <c r="R1" s="32"/>
      <c r="S1" s="31" t="s">
        <v>71</v>
      </c>
      <c r="T1" s="32"/>
      <c r="U1" s="32"/>
      <c r="V1" s="32"/>
      <c r="W1" s="32"/>
      <c r="X1" s="32"/>
      <c r="Y1" s="31" t="s">
        <v>71</v>
      </c>
      <c r="Z1" s="32"/>
      <c r="AA1" s="32"/>
      <c r="AB1" s="32"/>
      <c r="AC1" s="32"/>
      <c r="AD1" s="32"/>
      <c r="AE1" s="31" t="s">
        <v>71</v>
      </c>
      <c r="AF1" s="32"/>
      <c r="AG1" s="32"/>
      <c r="AH1" s="32"/>
      <c r="AI1" s="32"/>
      <c r="AJ1" s="32"/>
      <c r="AK1" s="31" t="s">
        <v>71</v>
      </c>
      <c r="AL1" s="32"/>
      <c r="AM1" s="32"/>
      <c r="AN1" s="32"/>
      <c r="AO1" s="32"/>
      <c r="AP1" s="32"/>
      <c r="AQ1" s="31" t="s">
        <v>71</v>
      </c>
      <c r="AR1" s="32"/>
      <c r="AS1" s="32"/>
      <c r="AT1" s="32"/>
      <c r="AU1" s="32"/>
      <c r="AV1" s="32"/>
      <c r="AW1" s="31" t="s">
        <v>71</v>
      </c>
      <c r="AX1" s="32"/>
      <c r="AY1" s="32"/>
      <c r="AZ1" s="32"/>
      <c r="BA1" s="32"/>
      <c r="BB1" s="32"/>
      <c r="BC1" s="31" t="s">
        <v>71</v>
      </c>
      <c r="BD1" s="32"/>
      <c r="BE1" s="32"/>
      <c r="BF1" s="32"/>
      <c r="BG1" s="32"/>
      <c r="BH1" s="32"/>
      <c r="BI1" s="31" t="s">
        <v>71</v>
      </c>
      <c r="BJ1" s="32"/>
      <c r="BK1" s="32"/>
      <c r="BL1" s="32"/>
      <c r="BM1" s="32"/>
      <c r="BN1" s="32"/>
    </row>
    <row r="2" spans="1:66" ht="23.25">
      <c r="A2" s="31" t="s">
        <v>72</v>
      </c>
      <c r="B2" s="32"/>
      <c r="C2" s="32"/>
      <c r="D2" s="32"/>
      <c r="E2" s="32"/>
      <c r="F2" s="32"/>
      <c r="G2" s="31" t="s">
        <v>72</v>
      </c>
      <c r="H2" s="32"/>
      <c r="I2" s="32"/>
      <c r="J2" s="32"/>
      <c r="K2" s="32"/>
      <c r="L2" s="32"/>
      <c r="M2" s="31" t="s">
        <v>72</v>
      </c>
      <c r="N2" s="32"/>
      <c r="O2" s="32"/>
      <c r="P2" s="32"/>
      <c r="Q2" s="32"/>
      <c r="R2" s="32"/>
      <c r="S2" s="31" t="s">
        <v>72</v>
      </c>
      <c r="T2" s="32"/>
      <c r="U2" s="32"/>
      <c r="V2" s="32"/>
      <c r="W2" s="32"/>
      <c r="X2" s="32"/>
      <c r="Y2" s="31" t="s">
        <v>72</v>
      </c>
      <c r="Z2" s="32"/>
      <c r="AA2" s="32"/>
      <c r="AB2" s="32"/>
      <c r="AC2" s="32"/>
      <c r="AD2" s="32"/>
      <c r="AE2" s="31" t="s">
        <v>72</v>
      </c>
      <c r="AF2" s="32"/>
      <c r="AG2" s="32"/>
      <c r="AH2" s="32"/>
      <c r="AI2" s="32"/>
      <c r="AJ2" s="32"/>
      <c r="AK2" s="31" t="s">
        <v>72</v>
      </c>
      <c r="AL2" s="32"/>
      <c r="AM2" s="32"/>
      <c r="AN2" s="32"/>
      <c r="AO2" s="32"/>
      <c r="AP2" s="32"/>
      <c r="AQ2" s="31" t="s">
        <v>72</v>
      </c>
      <c r="AR2" s="32"/>
      <c r="AS2" s="32"/>
      <c r="AT2" s="32"/>
      <c r="AU2" s="32"/>
      <c r="AV2" s="32"/>
      <c r="AW2" s="31" t="s">
        <v>72</v>
      </c>
      <c r="AX2" s="32"/>
      <c r="AY2" s="32"/>
      <c r="AZ2" s="32"/>
      <c r="BA2" s="32"/>
      <c r="BB2" s="32"/>
      <c r="BC2" s="31" t="s">
        <v>72</v>
      </c>
      <c r="BD2" s="32"/>
      <c r="BE2" s="32"/>
      <c r="BF2" s="32"/>
      <c r="BG2" s="32"/>
      <c r="BH2" s="32"/>
      <c r="BI2" s="31" t="s">
        <v>72</v>
      </c>
      <c r="BJ2" s="32"/>
      <c r="BK2" s="32"/>
      <c r="BL2" s="32"/>
      <c r="BM2" s="32"/>
      <c r="BN2" s="32"/>
    </row>
    <row r="3" spans="1:66" ht="23.25">
      <c r="A3" s="32"/>
      <c r="B3" s="32"/>
      <c r="C3" s="32"/>
      <c r="D3" s="32"/>
      <c r="E3" s="31" t="s">
        <v>73</v>
      </c>
      <c r="F3" s="33"/>
      <c r="G3" s="32"/>
      <c r="H3" s="32"/>
      <c r="I3" s="32"/>
      <c r="J3" s="32"/>
      <c r="K3" s="31" t="s">
        <v>73</v>
      </c>
      <c r="L3" s="33"/>
      <c r="M3" s="32"/>
      <c r="N3" s="32"/>
      <c r="O3" s="32"/>
      <c r="P3" s="32"/>
      <c r="Q3" s="31" t="s">
        <v>73</v>
      </c>
      <c r="R3" s="33"/>
      <c r="S3" s="32"/>
      <c r="T3" s="32"/>
      <c r="U3" s="32"/>
      <c r="V3" s="32"/>
      <c r="W3" s="31" t="s">
        <v>73</v>
      </c>
      <c r="X3" s="33"/>
      <c r="Y3" s="32"/>
      <c r="Z3" s="32"/>
      <c r="AA3" s="32"/>
      <c r="AB3" s="32"/>
      <c r="AC3" s="31" t="s">
        <v>73</v>
      </c>
      <c r="AD3" s="33"/>
      <c r="AE3" s="32"/>
      <c r="AF3" s="32"/>
      <c r="AG3" s="32"/>
      <c r="AH3" s="32"/>
      <c r="AI3" s="31" t="s">
        <v>73</v>
      </c>
      <c r="AJ3" s="33"/>
      <c r="AK3" s="32"/>
      <c r="AL3" s="32"/>
      <c r="AM3" s="32"/>
      <c r="AN3" s="32"/>
      <c r="AO3" s="31" t="s">
        <v>73</v>
      </c>
      <c r="AP3" s="33"/>
      <c r="AQ3" s="32"/>
      <c r="AR3" s="32"/>
      <c r="AS3" s="32"/>
      <c r="AT3" s="32"/>
      <c r="AU3" s="31" t="s">
        <v>73</v>
      </c>
      <c r="AV3" s="33"/>
      <c r="AW3" s="32"/>
      <c r="AX3" s="32"/>
      <c r="AY3" s="32"/>
      <c r="AZ3" s="32"/>
      <c r="BA3" s="31" t="s">
        <v>73</v>
      </c>
      <c r="BB3" s="33"/>
      <c r="BC3" s="32"/>
      <c r="BD3" s="32"/>
      <c r="BE3" s="32"/>
      <c r="BF3" s="32"/>
      <c r="BG3" s="31" t="s">
        <v>73</v>
      </c>
      <c r="BH3" s="33"/>
      <c r="BI3" s="32"/>
      <c r="BJ3" s="32"/>
      <c r="BK3" s="32"/>
      <c r="BL3" s="32"/>
      <c r="BM3" s="31" t="s">
        <v>73</v>
      </c>
      <c r="BN3" s="33"/>
    </row>
    <row r="4" spans="1:66" ht="23.25">
      <c r="A4" s="34" t="s">
        <v>74</v>
      </c>
      <c r="B4" s="34"/>
      <c r="C4" s="34"/>
      <c r="D4" s="34"/>
      <c r="E4" s="34"/>
      <c r="F4" s="34"/>
      <c r="G4" s="34" t="s">
        <v>74</v>
      </c>
      <c r="H4" s="34"/>
      <c r="I4" s="34"/>
      <c r="J4" s="34"/>
      <c r="K4" s="34"/>
      <c r="L4" s="34"/>
      <c r="M4" s="34" t="s">
        <v>74</v>
      </c>
      <c r="N4" s="34"/>
      <c r="O4" s="34"/>
      <c r="P4" s="34"/>
      <c r="Q4" s="34"/>
      <c r="R4" s="34"/>
      <c r="S4" s="34" t="s">
        <v>74</v>
      </c>
      <c r="T4" s="34"/>
      <c r="U4" s="34"/>
      <c r="V4" s="34"/>
      <c r="W4" s="34"/>
      <c r="X4" s="34"/>
      <c r="Y4" s="34" t="s">
        <v>74</v>
      </c>
      <c r="Z4" s="34"/>
      <c r="AA4" s="34"/>
      <c r="AB4" s="34"/>
      <c r="AC4" s="34"/>
      <c r="AD4" s="34"/>
      <c r="AE4" s="34" t="s">
        <v>74</v>
      </c>
      <c r="AF4" s="34"/>
      <c r="AG4" s="34"/>
      <c r="AH4" s="34"/>
      <c r="AI4" s="34"/>
      <c r="AJ4" s="34"/>
      <c r="AK4" s="34" t="s">
        <v>74</v>
      </c>
      <c r="AL4" s="34"/>
      <c r="AM4" s="34"/>
      <c r="AN4" s="34"/>
      <c r="AO4" s="34"/>
      <c r="AP4" s="34"/>
      <c r="AQ4" s="34" t="s">
        <v>74</v>
      </c>
      <c r="AR4" s="34"/>
      <c r="AS4" s="34"/>
      <c r="AT4" s="34"/>
      <c r="AU4" s="34"/>
      <c r="AV4" s="34"/>
      <c r="AW4" s="34" t="s">
        <v>74</v>
      </c>
      <c r="AX4" s="34"/>
      <c r="AY4" s="34"/>
      <c r="AZ4" s="34"/>
      <c r="BA4" s="34"/>
      <c r="BB4" s="34"/>
      <c r="BC4" s="34" t="s">
        <v>74</v>
      </c>
      <c r="BD4" s="34"/>
      <c r="BE4" s="34"/>
      <c r="BF4" s="34"/>
      <c r="BG4" s="34"/>
      <c r="BH4" s="34"/>
      <c r="BI4" s="34" t="s">
        <v>74</v>
      </c>
      <c r="BJ4" s="34"/>
      <c r="BK4" s="34"/>
      <c r="BL4" s="34"/>
      <c r="BM4" s="34"/>
      <c r="BN4" s="34"/>
    </row>
    <row r="5" spans="1:66" ht="24" thickBot="1">
      <c r="A5" s="35"/>
      <c r="B5" s="35"/>
      <c r="C5" s="36" t="s">
        <v>75</v>
      </c>
      <c r="D5" s="36"/>
      <c r="E5" s="37"/>
      <c r="F5" s="38"/>
      <c r="G5" s="35"/>
      <c r="H5" s="35"/>
      <c r="I5" s="36" t="s">
        <v>76</v>
      </c>
      <c r="J5" s="36"/>
      <c r="K5" s="37"/>
      <c r="L5" s="38"/>
      <c r="M5" s="35"/>
      <c r="N5" s="35"/>
      <c r="O5" s="36" t="s">
        <v>77</v>
      </c>
      <c r="P5" s="36"/>
      <c r="Q5" s="37"/>
      <c r="R5" s="38"/>
      <c r="S5" s="35"/>
      <c r="T5" s="35"/>
      <c r="U5" s="36" t="s">
        <v>78</v>
      </c>
      <c r="V5" s="36"/>
      <c r="W5" s="37"/>
      <c r="X5" s="38"/>
      <c r="Y5" s="35"/>
      <c r="Z5" s="35"/>
      <c r="AA5" s="36" t="s">
        <v>79</v>
      </c>
      <c r="AB5" s="36"/>
      <c r="AC5" s="37"/>
      <c r="AD5" s="38"/>
      <c r="AE5" s="35"/>
      <c r="AF5" s="35"/>
      <c r="AG5" s="36" t="s">
        <v>80</v>
      </c>
      <c r="AH5" s="36"/>
      <c r="AI5" s="37"/>
      <c r="AJ5" s="38"/>
      <c r="AK5" s="35"/>
      <c r="AL5" s="35"/>
      <c r="AM5" s="36" t="s">
        <v>81</v>
      </c>
      <c r="AN5" s="36"/>
      <c r="AO5" s="37"/>
      <c r="AP5" s="38"/>
      <c r="AQ5" s="35"/>
      <c r="AR5" s="35"/>
      <c r="AS5" s="36" t="s">
        <v>82</v>
      </c>
      <c r="AT5" s="36"/>
      <c r="AU5" s="37"/>
      <c r="AV5" s="38"/>
      <c r="AW5" s="35"/>
      <c r="AX5" s="35"/>
      <c r="AY5" s="36" t="s">
        <v>83</v>
      </c>
      <c r="AZ5" s="36"/>
      <c r="BA5" s="37"/>
      <c r="BB5" s="38"/>
      <c r="BC5" s="35"/>
      <c r="BD5" s="35"/>
      <c r="BE5" s="36" t="s">
        <v>84</v>
      </c>
      <c r="BF5" s="36"/>
      <c r="BG5" s="37"/>
      <c r="BH5" s="38"/>
      <c r="BI5" s="35"/>
      <c r="BJ5" s="35"/>
      <c r="BK5" s="36" t="s">
        <v>85</v>
      </c>
      <c r="BL5" s="36"/>
      <c r="BM5" s="37"/>
      <c r="BN5" s="38"/>
    </row>
    <row r="6" spans="1:66" ht="22.5" thickTop="1">
      <c r="A6" s="39" t="s">
        <v>86</v>
      </c>
      <c r="B6" s="40"/>
      <c r="C6" s="41"/>
      <c r="D6" s="42"/>
      <c r="E6" s="43"/>
      <c r="F6" s="44" t="s">
        <v>87</v>
      </c>
      <c r="G6" s="39" t="s">
        <v>86</v>
      </c>
      <c r="H6" s="40"/>
      <c r="I6" s="41"/>
      <c r="J6" s="42"/>
      <c r="K6" s="43"/>
      <c r="L6" s="44" t="s">
        <v>87</v>
      </c>
      <c r="M6" s="39" t="s">
        <v>86</v>
      </c>
      <c r="N6" s="40"/>
      <c r="O6" s="41"/>
      <c r="P6" s="42"/>
      <c r="Q6" s="43"/>
      <c r="R6" s="44" t="s">
        <v>87</v>
      </c>
      <c r="S6" s="39" t="s">
        <v>86</v>
      </c>
      <c r="T6" s="40"/>
      <c r="U6" s="41"/>
      <c r="V6" s="42"/>
      <c r="W6" s="43"/>
      <c r="X6" s="44" t="s">
        <v>87</v>
      </c>
      <c r="Y6" s="39" t="s">
        <v>86</v>
      </c>
      <c r="Z6" s="40"/>
      <c r="AA6" s="41"/>
      <c r="AB6" s="42"/>
      <c r="AC6" s="43"/>
      <c r="AD6" s="44" t="s">
        <v>87</v>
      </c>
      <c r="AE6" s="39" t="s">
        <v>86</v>
      </c>
      <c r="AF6" s="40"/>
      <c r="AG6" s="41"/>
      <c r="AH6" s="42"/>
      <c r="AI6" s="43"/>
      <c r="AJ6" s="44" t="s">
        <v>87</v>
      </c>
      <c r="AK6" s="39" t="s">
        <v>86</v>
      </c>
      <c r="AL6" s="40"/>
      <c r="AM6" s="41"/>
      <c r="AN6" s="42"/>
      <c r="AO6" s="43"/>
      <c r="AP6" s="44" t="s">
        <v>87</v>
      </c>
      <c r="AQ6" s="39" t="s">
        <v>86</v>
      </c>
      <c r="AR6" s="40"/>
      <c r="AS6" s="41"/>
      <c r="AT6" s="42"/>
      <c r="AU6" s="43"/>
      <c r="AV6" s="44" t="s">
        <v>87</v>
      </c>
      <c r="AW6" s="39" t="s">
        <v>86</v>
      </c>
      <c r="AX6" s="40"/>
      <c r="AY6" s="41"/>
      <c r="AZ6" s="42"/>
      <c r="BA6" s="43"/>
      <c r="BB6" s="44" t="s">
        <v>87</v>
      </c>
      <c r="BC6" s="39" t="s">
        <v>86</v>
      </c>
      <c r="BD6" s="40"/>
      <c r="BE6" s="41"/>
      <c r="BF6" s="42"/>
      <c r="BG6" s="43"/>
      <c r="BH6" s="44" t="s">
        <v>87</v>
      </c>
      <c r="BI6" s="39" t="s">
        <v>86</v>
      </c>
      <c r="BJ6" s="40"/>
      <c r="BK6" s="41"/>
      <c r="BL6" s="42"/>
      <c r="BM6" s="43"/>
      <c r="BN6" s="44" t="s">
        <v>87</v>
      </c>
    </row>
    <row r="7" spans="1:66" ht="21.75">
      <c r="A7" s="45" t="s">
        <v>88</v>
      </c>
      <c r="B7" s="46" t="s">
        <v>89</v>
      </c>
      <c r="C7" s="47" t="s">
        <v>3</v>
      </c>
      <c r="D7" s="48"/>
      <c r="E7" s="49" t="s">
        <v>90</v>
      </c>
      <c r="F7" s="44" t="s">
        <v>89</v>
      </c>
      <c r="G7" s="45" t="s">
        <v>88</v>
      </c>
      <c r="H7" s="46" t="s">
        <v>89</v>
      </c>
      <c r="I7" s="47" t="s">
        <v>3</v>
      </c>
      <c r="J7" s="48"/>
      <c r="K7" s="49" t="s">
        <v>90</v>
      </c>
      <c r="L7" s="44" t="s">
        <v>89</v>
      </c>
      <c r="M7" s="45" t="s">
        <v>88</v>
      </c>
      <c r="N7" s="46" t="s">
        <v>89</v>
      </c>
      <c r="O7" s="47" t="s">
        <v>3</v>
      </c>
      <c r="P7" s="48"/>
      <c r="Q7" s="49" t="s">
        <v>90</v>
      </c>
      <c r="R7" s="44" t="s">
        <v>89</v>
      </c>
      <c r="S7" s="45" t="s">
        <v>88</v>
      </c>
      <c r="T7" s="46" t="s">
        <v>89</v>
      </c>
      <c r="U7" s="47" t="s">
        <v>3</v>
      </c>
      <c r="V7" s="48"/>
      <c r="W7" s="49" t="s">
        <v>90</v>
      </c>
      <c r="X7" s="44" t="s">
        <v>89</v>
      </c>
      <c r="Y7" s="45" t="s">
        <v>88</v>
      </c>
      <c r="Z7" s="46" t="s">
        <v>89</v>
      </c>
      <c r="AA7" s="47" t="s">
        <v>3</v>
      </c>
      <c r="AB7" s="48"/>
      <c r="AC7" s="49" t="s">
        <v>90</v>
      </c>
      <c r="AD7" s="44" t="s">
        <v>89</v>
      </c>
      <c r="AE7" s="45" t="s">
        <v>88</v>
      </c>
      <c r="AF7" s="46" t="s">
        <v>89</v>
      </c>
      <c r="AG7" s="47" t="s">
        <v>3</v>
      </c>
      <c r="AH7" s="48"/>
      <c r="AI7" s="49" t="s">
        <v>90</v>
      </c>
      <c r="AJ7" s="44" t="s">
        <v>89</v>
      </c>
      <c r="AK7" s="45" t="s">
        <v>88</v>
      </c>
      <c r="AL7" s="46" t="s">
        <v>89</v>
      </c>
      <c r="AM7" s="47" t="s">
        <v>3</v>
      </c>
      <c r="AN7" s="48"/>
      <c r="AO7" s="49" t="s">
        <v>90</v>
      </c>
      <c r="AP7" s="44" t="s">
        <v>89</v>
      </c>
      <c r="AQ7" s="45" t="s">
        <v>88</v>
      </c>
      <c r="AR7" s="46" t="s">
        <v>89</v>
      </c>
      <c r="AS7" s="47" t="s">
        <v>3</v>
      </c>
      <c r="AT7" s="48"/>
      <c r="AU7" s="49" t="s">
        <v>90</v>
      </c>
      <c r="AV7" s="44" t="s">
        <v>89</v>
      </c>
      <c r="AW7" s="45" t="s">
        <v>88</v>
      </c>
      <c r="AX7" s="46" t="s">
        <v>89</v>
      </c>
      <c r="AY7" s="47" t="s">
        <v>3</v>
      </c>
      <c r="AZ7" s="48"/>
      <c r="BA7" s="49" t="s">
        <v>90</v>
      </c>
      <c r="BB7" s="44" t="s">
        <v>89</v>
      </c>
      <c r="BC7" s="45" t="s">
        <v>88</v>
      </c>
      <c r="BD7" s="46" t="s">
        <v>89</v>
      </c>
      <c r="BE7" s="47" t="s">
        <v>3</v>
      </c>
      <c r="BF7" s="48"/>
      <c r="BG7" s="49" t="s">
        <v>90</v>
      </c>
      <c r="BH7" s="44" t="s">
        <v>89</v>
      </c>
      <c r="BI7" s="45" t="s">
        <v>88</v>
      </c>
      <c r="BJ7" s="46" t="s">
        <v>89</v>
      </c>
      <c r="BK7" s="47" t="s">
        <v>3</v>
      </c>
      <c r="BL7" s="48"/>
      <c r="BM7" s="49" t="s">
        <v>90</v>
      </c>
      <c r="BN7" s="44" t="s">
        <v>89</v>
      </c>
    </row>
    <row r="8" spans="1:66" ht="22.5" thickBot="1">
      <c r="A8" s="50" t="s">
        <v>91</v>
      </c>
      <c r="B8" s="51" t="s">
        <v>91</v>
      </c>
      <c r="C8" s="52"/>
      <c r="D8" s="53"/>
      <c r="E8" s="54" t="s">
        <v>92</v>
      </c>
      <c r="F8" s="50" t="s">
        <v>91</v>
      </c>
      <c r="G8" s="50" t="s">
        <v>91</v>
      </c>
      <c r="H8" s="51" t="s">
        <v>91</v>
      </c>
      <c r="I8" s="52"/>
      <c r="J8" s="53"/>
      <c r="K8" s="54" t="s">
        <v>92</v>
      </c>
      <c r="L8" s="50" t="s">
        <v>91</v>
      </c>
      <c r="M8" s="50" t="s">
        <v>91</v>
      </c>
      <c r="N8" s="51" t="s">
        <v>91</v>
      </c>
      <c r="O8" s="52"/>
      <c r="P8" s="53"/>
      <c r="Q8" s="54" t="s">
        <v>92</v>
      </c>
      <c r="R8" s="50" t="s">
        <v>91</v>
      </c>
      <c r="S8" s="50" t="s">
        <v>91</v>
      </c>
      <c r="T8" s="51" t="s">
        <v>91</v>
      </c>
      <c r="U8" s="52"/>
      <c r="V8" s="53"/>
      <c r="W8" s="54" t="s">
        <v>92</v>
      </c>
      <c r="X8" s="50" t="s">
        <v>91</v>
      </c>
      <c r="Y8" s="50" t="s">
        <v>91</v>
      </c>
      <c r="Z8" s="51" t="s">
        <v>91</v>
      </c>
      <c r="AA8" s="52"/>
      <c r="AB8" s="53"/>
      <c r="AC8" s="54" t="s">
        <v>92</v>
      </c>
      <c r="AD8" s="50" t="s">
        <v>91</v>
      </c>
      <c r="AE8" s="50" t="s">
        <v>91</v>
      </c>
      <c r="AF8" s="51" t="s">
        <v>91</v>
      </c>
      <c r="AG8" s="52"/>
      <c r="AH8" s="53"/>
      <c r="AI8" s="54" t="s">
        <v>92</v>
      </c>
      <c r="AJ8" s="50" t="s">
        <v>91</v>
      </c>
      <c r="AK8" s="50" t="s">
        <v>91</v>
      </c>
      <c r="AL8" s="51" t="s">
        <v>91</v>
      </c>
      <c r="AM8" s="52"/>
      <c r="AN8" s="53"/>
      <c r="AO8" s="54" t="s">
        <v>92</v>
      </c>
      <c r="AP8" s="50" t="s">
        <v>91</v>
      </c>
      <c r="AQ8" s="50" t="s">
        <v>91</v>
      </c>
      <c r="AR8" s="51" t="s">
        <v>91</v>
      </c>
      <c r="AS8" s="52"/>
      <c r="AT8" s="53"/>
      <c r="AU8" s="54" t="s">
        <v>92</v>
      </c>
      <c r="AV8" s="50" t="s">
        <v>91</v>
      </c>
      <c r="AW8" s="50" t="s">
        <v>91</v>
      </c>
      <c r="AX8" s="51" t="s">
        <v>91</v>
      </c>
      <c r="AY8" s="52"/>
      <c r="AZ8" s="53"/>
      <c r="BA8" s="54" t="s">
        <v>92</v>
      </c>
      <c r="BB8" s="50" t="s">
        <v>91</v>
      </c>
      <c r="BC8" s="50" t="s">
        <v>91</v>
      </c>
      <c r="BD8" s="51" t="s">
        <v>91</v>
      </c>
      <c r="BE8" s="52"/>
      <c r="BF8" s="53"/>
      <c r="BG8" s="54" t="s">
        <v>92</v>
      </c>
      <c r="BH8" s="50" t="s">
        <v>91</v>
      </c>
      <c r="BI8" s="50" t="s">
        <v>91</v>
      </c>
      <c r="BJ8" s="51" t="s">
        <v>91</v>
      </c>
      <c r="BK8" s="52"/>
      <c r="BL8" s="53"/>
      <c r="BM8" s="54" t="s">
        <v>92</v>
      </c>
      <c r="BN8" s="50" t="s">
        <v>91</v>
      </c>
    </row>
    <row r="9" spans="1:66" ht="22.5" thickTop="1">
      <c r="A9" s="55"/>
      <c r="B9" s="56">
        <v>17067122.44</v>
      </c>
      <c r="C9" s="57" t="s">
        <v>93</v>
      </c>
      <c r="D9" s="58"/>
      <c r="E9" s="59"/>
      <c r="F9" s="60">
        <v>17067122.44</v>
      </c>
      <c r="G9" s="55"/>
      <c r="H9" s="56">
        <v>17067122.44</v>
      </c>
      <c r="I9" s="57" t="s">
        <v>93</v>
      </c>
      <c r="J9" s="58"/>
      <c r="K9" s="59"/>
      <c r="L9" s="60">
        <f>F69</f>
        <v>17430596.200000003</v>
      </c>
      <c r="M9" s="55"/>
      <c r="N9" s="56">
        <v>17067122.44</v>
      </c>
      <c r="O9" s="57" t="s">
        <v>93</v>
      </c>
      <c r="P9" s="58"/>
      <c r="Q9" s="59"/>
      <c r="R9" s="60">
        <f>L69</f>
        <v>16503114.290000007</v>
      </c>
      <c r="S9" s="55"/>
      <c r="T9" s="56">
        <v>17067122.44</v>
      </c>
      <c r="U9" s="57" t="s">
        <v>93</v>
      </c>
      <c r="V9" s="58"/>
      <c r="W9" s="59"/>
      <c r="X9" s="60">
        <f>R69</f>
        <v>14916823.130000005</v>
      </c>
      <c r="Y9" s="55"/>
      <c r="Z9" s="56">
        <v>17067122.44</v>
      </c>
      <c r="AA9" s="57" t="s">
        <v>93</v>
      </c>
      <c r="AB9" s="58"/>
      <c r="AC9" s="59"/>
      <c r="AD9" s="60">
        <f>X69</f>
        <v>16494109.270000003</v>
      </c>
      <c r="AE9" s="55"/>
      <c r="AF9" s="56">
        <v>17067122.44</v>
      </c>
      <c r="AG9" s="57" t="s">
        <v>93</v>
      </c>
      <c r="AH9" s="58"/>
      <c r="AI9" s="59"/>
      <c r="AJ9" s="60">
        <f>AD69</f>
        <v>16454465.200000003</v>
      </c>
      <c r="AK9" s="55"/>
      <c r="AL9" s="56">
        <v>17067122.44</v>
      </c>
      <c r="AM9" s="57" t="s">
        <v>93</v>
      </c>
      <c r="AN9" s="58"/>
      <c r="AO9" s="59"/>
      <c r="AP9" s="60">
        <f>AJ69</f>
        <v>15475115.190000003</v>
      </c>
      <c r="AQ9" s="55"/>
      <c r="AR9" s="56">
        <v>17067122.44</v>
      </c>
      <c r="AS9" s="57" t="s">
        <v>93</v>
      </c>
      <c r="AT9" s="58"/>
      <c r="AU9" s="59"/>
      <c r="AV9" s="60">
        <f>AP69</f>
        <v>14913410.960000005</v>
      </c>
      <c r="AW9" s="55"/>
      <c r="AX9" s="56">
        <v>17067122.44</v>
      </c>
      <c r="AY9" s="57" t="s">
        <v>93</v>
      </c>
      <c r="AZ9" s="58"/>
      <c r="BA9" s="59"/>
      <c r="BB9" s="60">
        <f>AV69</f>
        <v>13155909.820000004</v>
      </c>
      <c r="BC9" s="55"/>
      <c r="BD9" s="56">
        <v>17067122.44</v>
      </c>
      <c r="BE9" s="57" t="s">
        <v>93</v>
      </c>
      <c r="BF9" s="58"/>
      <c r="BG9" s="59"/>
      <c r="BH9" s="60">
        <f>BB69</f>
        <v>14000390.610000003</v>
      </c>
      <c r="BI9" s="55"/>
      <c r="BJ9" s="56">
        <v>17067122.44</v>
      </c>
      <c r="BK9" s="57" t="s">
        <v>93</v>
      </c>
      <c r="BL9" s="58"/>
      <c r="BM9" s="59"/>
      <c r="BN9" s="60">
        <f>BH69</f>
        <v>12250799.770000003</v>
      </c>
    </row>
    <row r="10" spans="1:66" ht="21.75">
      <c r="A10" s="61"/>
      <c r="B10" s="62"/>
      <c r="C10" s="63" t="s">
        <v>53</v>
      </c>
      <c r="D10" s="64"/>
      <c r="E10" s="65"/>
      <c r="F10" s="66"/>
      <c r="G10" s="61"/>
      <c r="H10" s="62"/>
      <c r="I10" s="63" t="s">
        <v>53</v>
      </c>
      <c r="J10" s="64"/>
      <c r="K10" s="65"/>
      <c r="L10" s="66"/>
      <c r="M10" s="61"/>
      <c r="N10" s="62"/>
      <c r="O10" s="63" t="s">
        <v>53</v>
      </c>
      <c r="P10" s="64"/>
      <c r="Q10" s="65"/>
      <c r="R10" s="66"/>
      <c r="S10" s="61"/>
      <c r="T10" s="62"/>
      <c r="U10" s="63" t="s">
        <v>53</v>
      </c>
      <c r="V10" s="64"/>
      <c r="W10" s="65"/>
      <c r="X10" s="66"/>
      <c r="Y10" s="61"/>
      <c r="Z10" s="62"/>
      <c r="AA10" s="63" t="s">
        <v>53</v>
      </c>
      <c r="AB10" s="64"/>
      <c r="AC10" s="65"/>
      <c r="AD10" s="66"/>
      <c r="AE10" s="61"/>
      <c r="AF10" s="62"/>
      <c r="AG10" s="63" t="s">
        <v>53</v>
      </c>
      <c r="AH10" s="64"/>
      <c r="AI10" s="65"/>
      <c r="AJ10" s="66"/>
      <c r="AK10" s="61"/>
      <c r="AL10" s="62"/>
      <c r="AM10" s="63" t="s">
        <v>53</v>
      </c>
      <c r="AN10" s="64"/>
      <c r="AO10" s="65"/>
      <c r="AP10" s="66"/>
      <c r="AQ10" s="61"/>
      <c r="AR10" s="62"/>
      <c r="AS10" s="63" t="s">
        <v>53</v>
      </c>
      <c r="AT10" s="64"/>
      <c r="AU10" s="65"/>
      <c r="AV10" s="66"/>
      <c r="AW10" s="61"/>
      <c r="AX10" s="62"/>
      <c r="AY10" s="63" t="s">
        <v>53</v>
      </c>
      <c r="AZ10" s="64"/>
      <c r="BA10" s="65"/>
      <c r="BB10" s="66"/>
      <c r="BC10" s="61"/>
      <c r="BD10" s="62"/>
      <c r="BE10" s="63" t="s">
        <v>53</v>
      </c>
      <c r="BF10" s="64"/>
      <c r="BG10" s="65"/>
      <c r="BH10" s="66"/>
      <c r="BI10" s="61"/>
      <c r="BJ10" s="62"/>
      <c r="BK10" s="63" t="s">
        <v>53</v>
      </c>
      <c r="BL10" s="64"/>
      <c r="BM10" s="65"/>
      <c r="BN10" s="66"/>
    </row>
    <row r="11" spans="1:66" ht="21.75">
      <c r="A11" s="67">
        <v>10131790</v>
      </c>
      <c r="B11" s="68">
        <f aca="true" t="shared" si="0" ref="B11:B18">F11</f>
        <v>176.22</v>
      </c>
      <c r="C11" s="69" t="s">
        <v>94</v>
      </c>
      <c r="D11" s="70"/>
      <c r="E11" s="71" t="s">
        <v>95</v>
      </c>
      <c r="F11" s="72">
        <v>176.22</v>
      </c>
      <c r="G11" s="67">
        <v>10131790</v>
      </c>
      <c r="H11" s="68">
        <f aca="true" t="shared" si="1" ref="H11:H19">L11+B11</f>
        <v>598.97</v>
      </c>
      <c r="I11" s="69" t="s">
        <v>94</v>
      </c>
      <c r="J11" s="70"/>
      <c r="K11" s="71" t="s">
        <v>95</v>
      </c>
      <c r="L11" s="72">
        <v>422.75</v>
      </c>
      <c r="M11" s="67">
        <v>10131790</v>
      </c>
      <c r="N11" s="68">
        <f aca="true" t="shared" si="2" ref="N11:N19">R11+H11</f>
        <v>598.97</v>
      </c>
      <c r="O11" s="69" t="s">
        <v>94</v>
      </c>
      <c r="P11" s="70"/>
      <c r="Q11" s="71" t="s">
        <v>95</v>
      </c>
      <c r="R11" s="72"/>
      <c r="S11" s="67">
        <v>10131790</v>
      </c>
      <c r="T11" s="68">
        <f aca="true" t="shared" si="3" ref="T11:T19">X11+N11</f>
        <v>8889.439999999999</v>
      </c>
      <c r="U11" s="69" t="s">
        <v>94</v>
      </c>
      <c r="V11" s="70"/>
      <c r="W11" s="71" t="s">
        <v>95</v>
      </c>
      <c r="X11" s="72">
        <v>8290.47</v>
      </c>
      <c r="Y11" s="67">
        <v>10131790</v>
      </c>
      <c r="Z11" s="68">
        <f aca="true" t="shared" si="4" ref="Z11:Z19">AD11+T11</f>
        <v>73587.7</v>
      </c>
      <c r="AA11" s="69" t="s">
        <v>94</v>
      </c>
      <c r="AB11" s="70"/>
      <c r="AC11" s="71" t="s">
        <v>95</v>
      </c>
      <c r="AD11" s="72">
        <v>64698.26</v>
      </c>
      <c r="AE11" s="67">
        <v>10131790</v>
      </c>
      <c r="AF11" s="68">
        <f aca="true" t="shared" si="5" ref="AF11:AF19">AJ11+Z11</f>
        <v>173068.12</v>
      </c>
      <c r="AG11" s="69" t="s">
        <v>94</v>
      </c>
      <c r="AH11" s="70"/>
      <c r="AI11" s="71" t="s">
        <v>95</v>
      </c>
      <c r="AJ11" s="72">
        <v>99480.42</v>
      </c>
      <c r="AK11" s="67">
        <v>10131790</v>
      </c>
      <c r="AL11" s="68">
        <f aca="true" t="shared" si="6" ref="AL11:AL19">AP11+AF11</f>
        <v>183598.56</v>
      </c>
      <c r="AM11" s="69" t="s">
        <v>94</v>
      </c>
      <c r="AN11" s="70"/>
      <c r="AO11" s="71" t="s">
        <v>95</v>
      </c>
      <c r="AP11" s="72">
        <v>10530.44</v>
      </c>
      <c r="AQ11" s="67">
        <v>10131790</v>
      </c>
      <c r="AR11" s="68">
        <f aca="true" t="shared" si="7" ref="AR11:AR19">AV11+AL11</f>
        <v>190306.24</v>
      </c>
      <c r="AS11" s="69" t="s">
        <v>94</v>
      </c>
      <c r="AT11" s="70"/>
      <c r="AU11" s="71" t="s">
        <v>95</v>
      </c>
      <c r="AV11" s="72">
        <v>6707.68</v>
      </c>
      <c r="AW11" s="67">
        <v>10131790</v>
      </c>
      <c r="AX11" s="68">
        <f aca="true" t="shared" si="8" ref="AX11:AX19">BB11+AR11</f>
        <v>198293.53999999998</v>
      </c>
      <c r="AY11" s="69" t="s">
        <v>94</v>
      </c>
      <c r="AZ11" s="70"/>
      <c r="BA11" s="71" t="s">
        <v>95</v>
      </c>
      <c r="BB11" s="72">
        <v>7987.3</v>
      </c>
      <c r="BC11" s="67">
        <v>10131790</v>
      </c>
      <c r="BD11" s="68">
        <f aca="true" t="shared" si="9" ref="BD11:BD19">BH11+AX11</f>
        <v>198293.53999999998</v>
      </c>
      <c r="BE11" s="69" t="s">
        <v>94</v>
      </c>
      <c r="BF11" s="70"/>
      <c r="BG11" s="71" t="s">
        <v>95</v>
      </c>
      <c r="BH11" s="72"/>
      <c r="BI11" s="67">
        <v>10131790</v>
      </c>
      <c r="BJ11" s="68">
        <f aca="true" t="shared" si="10" ref="BJ11:BJ19">BN11+BD11</f>
        <v>198693.53999999998</v>
      </c>
      <c r="BK11" s="69" t="s">
        <v>94</v>
      </c>
      <c r="BL11" s="70"/>
      <c r="BM11" s="71" t="s">
        <v>95</v>
      </c>
      <c r="BN11" s="72">
        <v>400</v>
      </c>
    </row>
    <row r="12" spans="1:66" ht="21.75">
      <c r="A12" s="67">
        <v>58700</v>
      </c>
      <c r="B12" s="73">
        <f t="shared" si="0"/>
        <v>6957</v>
      </c>
      <c r="C12" s="69" t="s">
        <v>96</v>
      </c>
      <c r="D12" s="70"/>
      <c r="E12" s="71" t="s">
        <v>97</v>
      </c>
      <c r="F12" s="67">
        <v>6957</v>
      </c>
      <c r="G12" s="67">
        <v>58700</v>
      </c>
      <c r="H12" s="68">
        <f t="shared" si="1"/>
        <v>10008</v>
      </c>
      <c r="I12" s="69" t="s">
        <v>96</v>
      </c>
      <c r="J12" s="70"/>
      <c r="K12" s="71" t="s">
        <v>97</v>
      </c>
      <c r="L12" s="67">
        <v>3051</v>
      </c>
      <c r="M12" s="67">
        <v>58700</v>
      </c>
      <c r="N12" s="68">
        <f t="shared" si="2"/>
        <v>10400</v>
      </c>
      <c r="O12" s="69" t="s">
        <v>96</v>
      </c>
      <c r="P12" s="70"/>
      <c r="Q12" s="71" t="s">
        <v>97</v>
      </c>
      <c r="R12" s="67">
        <v>392</v>
      </c>
      <c r="S12" s="67">
        <v>58700</v>
      </c>
      <c r="T12" s="68">
        <f t="shared" si="3"/>
        <v>11762.82</v>
      </c>
      <c r="U12" s="69" t="s">
        <v>96</v>
      </c>
      <c r="V12" s="70"/>
      <c r="W12" s="71" t="s">
        <v>97</v>
      </c>
      <c r="X12" s="67">
        <v>1362.82</v>
      </c>
      <c r="Y12" s="67">
        <v>58700</v>
      </c>
      <c r="Z12" s="68">
        <f t="shared" si="4"/>
        <v>19631.82</v>
      </c>
      <c r="AA12" s="69" t="s">
        <v>96</v>
      </c>
      <c r="AB12" s="70"/>
      <c r="AC12" s="71" t="s">
        <v>97</v>
      </c>
      <c r="AD12" s="67">
        <v>7869</v>
      </c>
      <c r="AE12" s="67">
        <v>58700</v>
      </c>
      <c r="AF12" s="68">
        <f t="shared" si="5"/>
        <v>20339.82</v>
      </c>
      <c r="AG12" s="69" t="s">
        <v>96</v>
      </c>
      <c r="AH12" s="70"/>
      <c r="AI12" s="71" t="s">
        <v>97</v>
      </c>
      <c r="AJ12" s="67">
        <v>708</v>
      </c>
      <c r="AK12" s="67">
        <v>58700</v>
      </c>
      <c r="AL12" s="68">
        <f t="shared" si="6"/>
        <v>26742.82</v>
      </c>
      <c r="AM12" s="69" t="s">
        <v>96</v>
      </c>
      <c r="AN12" s="70"/>
      <c r="AO12" s="71" t="s">
        <v>97</v>
      </c>
      <c r="AP12" s="67">
        <v>6403</v>
      </c>
      <c r="AQ12" s="67">
        <v>58700</v>
      </c>
      <c r="AR12" s="68">
        <f t="shared" si="7"/>
        <v>29910.82</v>
      </c>
      <c r="AS12" s="69" t="s">
        <v>96</v>
      </c>
      <c r="AT12" s="70"/>
      <c r="AU12" s="71" t="s">
        <v>97</v>
      </c>
      <c r="AV12" s="67">
        <v>3168</v>
      </c>
      <c r="AW12" s="67">
        <v>58700</v>
      </c>
      <c r="AX12" s="68">
        <f t="shared" si="8"/>
        <v>31575.82</v>
      </c>
      <c r="AY12" s="69" t="s">
        <v>96</v>
      </c>
      <c r="AZ12" s="70"/>
      <c r="BA12" s="71" t="s">
        <v>97</v>
      </c>
      <c r="BB12" s="67">
        <v>1665</v>
      </c>
      <c r="BC12" s="67">
        <v>58700</v>
      </c>
      <c r="BD12" s="68">
        <f t="shared" si="9"/>
        <v>31960.82</v>
      </c>
      <c r="BE12" s="69" t="s">
        <v>96</v>
      </c>
      <c r="BF12" s="70"/>
      <c r="BG12" s="71" t="s">
        <v>97</v>
      </c>
      <c r="BH12" s="67">
        <v>385</v>
      </c>
      <c r="BI12" s="67">
        <v>58700</v>
      </c>
      <c r="BJ12" s="68">
        <f t="shared" si="10"/>
        <v>34896.82</v>
      </c>
      <c r="BK12" s="69" t="s">
        <v>96</v>
      </c>
      <c r="BL12" s="70"/>
      <c r="BM12" s="71" t="s">
        <v>97</v>
      </c>
      <c r="BN12" s="67">
        <v>2936</v>
      </c>
    </row>
    <row r="13" spans="1:66" ht="21.75">
      <c r="A13" s="67">
        <v>29060</v>
      </c>
      <c r="B13" s="73">
        <f t="shared" si="0"/>
        <v>196439.2</v>
      </c>
      <c r="C13" s="69" t="s">
        <v>98</v>
      </c>
      <c r="D13" s="70"/>
      <c r="E13" s="71" t="s">
        <v>99</v>
      </c>
      <c r="F13" s="72">
        <v>196439.2</v>
      </c>
      <c r="G13" s="67">
        <v>29060</v>
      </c>
      <c r="H13" s="68">
        <f t="shared" si="1"/>
        <v>196439.2</v>
      </c>
      <c r="I13" s="69" t="s">
        <v>98</v>
      </c>
      <c r="J13" s="70"/>
      <c r="K13" s="71" t="s">
        <v>99</v>
      </c>
      <c r="L13" s="72"/>
      <c r="M13" s="67">
        <v>29060</v>
      </c>
      <c r="N13" s="68">
        <f t="shared" si="2"/>
        <v>219841.39</v>
      </c>
      <c r="O13" s="69" t="s">
        <v>98</v>
      </c>
      <c r="P13" s="70"/>
      <c r="Q13" s="71" t="s">
        <v>99</v>
      </c>
      <c r="R13" s="72">
        <v>23402.19</v>
      </c>
      <c r="S13" s="67">
        <v>29060</v>
      </c>
      <c r="T13" s="68">
        <f t="shared" si="3"/>
        <v>219841.39</v>
      </c>
      <c r="U13" s="69" t="s">
        <v>98</v>
      </c>
      <c r="V13" s="70"/>
      <c r="W13" s="71" t="s">
        <v>99</v>
      </c>
      <c r="X13" s="72">
        <v>0</v>
      </c>
      <c r="Y13" s="67">
        <v>29060</v>
      </c>
      <c r="Z13" s="68">
        <f t="shared" si="4"/>
        <v>219841.39</v>
      </c>
      <c r="AA13" s="69" t="s">
        <v>98</v>
      </c>
      <c r="AB13" s="70"/>
      <c r="AC13" s="71" t="s">
        <v>99</v>
      </c>
      <c r="AD13" s="72">
        <v>0</v>
      </c>
      <c r="AE13" s="67">
        <v>29060</v>
      </c>
      <c r="AF13" s="68">
        <f t="shared" si="5"/>
        <v>219841.39</v>
      </c>
      <c r="AG13" s="69" t="s">
        <v>98</v>
      </c>
      <c r="AH13" s="70"/>
      <c r="AI13" s="71" t="s">
        <v>99</v>
      </c>
      <c r="AJ13" s="72"/>
      <c r="AK13" s="67">
        <v>29060</v>
      </c>
      <c r="AL13" s="68">
        <f t="shared" si="6"/>
        <v>219841.39</v>
      </c>
      <c r="AM13" s="69" t="s">
        <v>98</v>
      </c>
      <c r="AN13" s="70"/>
      <c r="AO13" s="71" t="s">
        <v>99</v>
      </c>
      <c r="AP13" s="72"/>
      <c r="AQ13" s="67">
        <v>29060</v>
      </c>
      <c r="AR13" s="68">
        <f t="shared" si="7"/>
        <v>219841.39</v>
      </c>
      <c r="AS13" s="69" t="s">
        <v>98</v>
      </c>
      <c r="AT13" s="70"/>
      <c r="AU13" s="71" t="s">
        <v>99</v>
      </c>
      <c r="AV13" s="72"/>
      <c r="AW13" s="67">
        <v>29060</v>
      </c>
      <c r="AX13" s="68">
        <f t="shared" si="8"/>
        <v>238744.76</v>
      </c>
      <c r="AY13" s="69" t="s">
        <v>98</v>
      </c>
      <c r="AZ13" s="70"/>
      <c r="BA13" s="71" t="s">
        <v>99</v>
      </c>
      <c r="BB13" s="72">
        <v>18903.37</v>
      </c>
      <c r="BC13" s="67">
        <v>29060</v>
      </c>
      <c r="BD13" s="68">
        <f t="shared" si="9"/>
        <v>238744.76</v>
      </c>
      <c r="BE13" s="69" t="s">
        <v>98</v>
      </c>
      <c r="BF13" s="70"/>
      <c r="BG13" s="71" t="s">
        <v>99</v>
      </c>
      <c r="BH13" s="72"/>
      <c r="BI13" s="67">
        <v>29060</v>
      </c>
      <c r="BJ13" s="68">
        <f t="shared" si="10"/>
        <v>238744.76</v>
      </c>
      <c r="BK13" s="69" t="s">
        <v>98</v>
      </c>
      <c r="BL13" s="70"/>
      <c r="BM13" s="71" t="s">
        <v>99</v>
      </c>
      <c r="BN13" s="72"/>
    </row>
    <row r="14" spans="1:66" ht="21.75">
      <c r="A14" s="67">
        <v>32700</v>
      </c>
      <c r="B14" s="73">
        <f t="shared" si="0"/>
        <v>7282.83</v>
      </c>
      <c r="C14" s="69" t="s">
        <v>100</v>
      </c>
      <c r="D14" s="70"/>
      <c r="E14" s="71" t="s">
        <v>101</v>
      </c>
      <c r="F14" s="72">
        <v>7282.83</v>
      </c>
      <c r="G14" s="67">
        <v>32700</v>
      </c>
      <c r="H14" s="68">
        <f t="shared" si="1"/>
        <v>7282.83</v>
      </c>
      <c r="I14" s="69" t="s">
        <v>100</v>
      </c>
      <c r="J14" s="70"/>
      <c r="K14" s="71" t="s">
        <v>101</v>
      </c>
      <c r="L14" s="72"/>
      <c r="M14" s="67">
        <v>32700</v>
      </c>
      <c r="N14" s="68">
        <f t="shared" si="2"/>
        <v>7282.83</v>
      </c>
      <c r="O14" s="69" t="s">
        <v>100</v>
      </c>
      <c r="P14" s="70"/>
      <c r="Q14" s="71" t="s">
        <v>101</v>
      </c>
      <c r="R14" s="72"/>
      <c r="S14" s="67">
        <v>32700</v>
      </c>
      <c r="T14" s="68">
        <f t="shared" si="3"/>
        <v>18843.370000000003</v>
      </c>
      <c r="U14" s="69" t="s">
        <v>100</v>
      </c>
      <c r="V14" s="70"/>
      <c r="W14" s="71" t="s">
        <v>101</v>
      </c>
      <c r="X14" s="72">
        <v>11560.54</v>
      </c>
      <c r="Y14" s="67">
        <v>32700</v>
      </c>
      <c r="Z14" s="68">
        <f t="shared" si="4"/>
        <v>18843.370000000003</v>
      </c>
      <c r="AA14" s="69" t="s">
        <v>100</v>
      </c>
      <c r="AB14" s="70"/>
      <c r="AC14" s="71" t="s">
        <v>101</v>
      </c>
      <c r="AD14" s="72">
        <v>0</v>
      </c>
      <c r="AE14" s="67">
        <v>32700</v>
      </c>
      <c r="AF14" s="68">
        <f t="shared" si="5"/>
        <v>18843.370000000003</v>
      </c>
      <c r="AG14" s="69" t="s">
        <v>100</v>
      </c>
      <c r="AH14" s="70"/>
      <c r="AI14" s="71" t="s">
        <v>101</v>
      </c>
      <c r="AJ14" s="72"/>
      <c r="AK14" s="67">
        <v>32700</v>
      </c>
      <c r="AL14" s="68">
        <f t="shared" si="6"/>
        <v>27609.800000000003</v>
      </c>
      <c r="AM14" s="69" t="s">
        <v>100</v>
      </c>
      <c r="AN14" s="70"/>
      <c r="AO14" s="71" t="s">
        <v>101</v>
      </c>
      <c r="AP14" s="72">
        <v>8766.43</v>
      </c>
      <c r="AQ14" s="67">
        <v>32700</v>
      </c>
      <c r="AR14" s="68">
        <f t="shared" si="7"/>
        <v>27609.800000000003</v>
      </c>
      <c r="AS14" s="69" t="s">
        <v>100</v>
      </c>
      <c r="AT14" s="70"/>
      <c r="AU14" s="71" t="s">
        <v>101</v>
      </c>
      <c r="AV14" s="72"/>
      <c r="AW14" s="67">
        <v>32700</v>
      </c>
      <c r="AX14" s="68">
        <f t="shared" si="8"/>
        <v>27609.800000000003</v>
      </c>
      <c r="AY14" s="69" t="s">
        <v>100</v>
      </c>
      <c r="AZ14" s="70"/>
      <c r="BA14" s="71" t="s">
        <v>101</v>
      </c>
      <c r="BB14" s="72"/>
      <c r="BC14" s="67">
        <v>32700</v>
      </c>
      <c r="BD14" s="68">
        <f t="shared" si="9"/>
        <v>36382.060000000005</v>
      </c>
      <c r="BE14" s="69" t="s">
        <v>100</v>
      </c>
      <c r="BF14" s="70"/>
      <c r="BG14" s="71" t="s">
        <v>101</v>
      </c>
      <c r="BH14" s="72">
        <v>8772.26</v>
      </c>
      <c r="BI14" s="67">
        <v>32700</v>
      </c>
      <c r="BJ14" s="68">
        <f t="shared" si="10"/>
        <v>40034.14000000001</v>
      </c>
      <c r="BK14" s="69" t="s">
        <v>100</v>
      </c>
      <c r="BL14" s="70"/>
      <c r="BM14" s="71" t="s">
        <v>101</v>
      </c>
      <c r="BN14" s="72">
        <v>3652.08</v>
      </c>
    </row>
    <row r="15" spans="1:66" ht="21.75">
      <c r="A15" s="67">
        <v>50500</v>
      </c>
      <c r="B15" s="73">
        <f t="shared" si="0"/>
        <v>2000</v>
      </c>
      <c r="C15" s="69" t="s">
        <v>102</v>
      </c>
      <c r="D15" s="70"/>
      <c r="E15" s="71" t="s">
        <v>103</v>
      </c>
      <c r="F15" s="72">
        <v>2000</v>
      </c>
      <c r="G15" s="67">
        <v>50500</v>
      </c>
      <c r="H15" s="68">
        <f t="shared" si="1"/>
        <v>7500</v>
      </c>
      <c r="I15" s="69" t="s">
        <v>102</v>
      </c>
      <c r="J15" s="70"/>
      <c r="K15" s="71" t="s">
        <v>103</v>
      </c>
      <c r="L15" s="72">
        <v>5500</v>
      </c>
      <c r="M15" s="67">
        <v>50500</v>
      </c>
      <c r="N15" s="68">
        <f t="shared" si="2"/>
        <v>9500</v>
      </c>
      <c r="O15" s="69" t="s">
        <v>102</v>
      </c>
      <c r="P15" s="70"/>
      <c r="Q15" s="71" t="s">
        <v>103</v>
      </c>
      <c r="R15" s="72">
        <v>2000</v>
      </c>
      <c r="S15" s="67">
        <v>50500</v>
      </c>
      <c r="T15" s="68">
        <f t="shared" si="3"/>
        <v>11000</v>
      </c>
      <c r="U15" s="69" t="s">
        <v>102</v>
      </c>
      <c r="V15" s="70"/>
      <c r="W15" s="71" t="s">
        <v>103</v>
      </c>
      <c r="X15" s="72">
        <v>1500</v>
      </c>
      <c r="Y15" s="67">
        <v>50500</v>
      </c>
      <c r="Z15" s="68">
        <f t="shared" si="4"/>
        <v>64000</v>
      </c>
      <c r="AA15" s="69" t="s">
        <v>102</v>
      </c>
      <c r="AB15" s="70"/>
      <c r="AC15" s="71" t="s">
        <v>103</v>
      </c>
      <c r="AD15" s="72">
        <v>53000</v>
      </c>
      <c r="AE15" s="67">
        <v>50500</v>
      </c>
      <c r="AF15" s="68">
        <f t="shared" si="5"/>
        <v>67500</v>
      </c>
      <c r="AG15" s="69" t="s">
        <v>102</v>
      </c>
      <c r="AH15" s="70"/>
      <c r="AI15" s="71" t="s">
        <v>103</v>
      </c>
      <c r="AJ15" s="72">
        <v>3500</v>
      </c>
      <c r="AK15" s="67">
        <v>50500</v>
      </c>
      <c r="AL15" s="68">
        <f t="shared" si="6"/>
        <v>67500</v>
      </c>
      <c r="AM15" s="69" t="s">
        <v>102</v>
      </c>
      <c r="AN15" s="70"/>
      <c r="AO15" s="71" t="s">
        <v>103</v>
      </c>
      <c r="AP15" s="72"/>
      <c r="AQ15" s="67">
        <v>50500</v>
      </c>
      <c r="AR15" s="68">
        <f t="shared" si="7"/>
        <v>100400</v>
      </c>
      <c r="AS15" s="69" t="s">
        <v>102</v>
      </c>
      <c r="AT15" s="70"/>
      <c r="AU15" s="71" t="s">
        <v>103</v>
      </c>
      <c r="AV15" s="72">
        <v>32900</v>
      </c>
      <c r="AW15" s="67">
        <v>50500</v>
      </c>
      <c r="AX15" s="68">
        <f t="shared" si="8"/>
        <v>112400</v>
      </c>
      <c r="AY15" s="69" t="s">
        <v>102</v>
      </c>
      <c r="AZ15" s="70"/>
      <c r="BA15" s="71" t="s">
        <v>103</v>
      </c>
      <c r="BB15" s="72">
        <v>12000</v>
      </c>
      <c r="BC15" s="67">
        <v>50500</v>
      </c>
      <c r="BD15" s="68">
        <f t="shared" si="9"/>
        <v>112400</v>
      </c>
      <c r="BE15" s="69" t="s">
        <v>102</v>
      </c>
      <c r="BF15" s="70"/>
      <c r="BG15" s="71" t="s">
        <v>103</v>
      </c>
      <c r="BH15" s="72"/>
      <c r="BI15" s="67">
        <v>50500</v>
      </c>
      <c r="BJ15" s="68">
        <f t="shared" si="10"/>
        <v>112400</v>
      </c>
      <c r="BK15" s="69" t="s">
        <v>102</v>
      </c>
      <c r="BL15" s="70"/>
      <c r="BM15" s="71" t="s">
        <v>103</v>
      </c>
      <c r="BN15" s="72"/>
    </row>
    <row r="16" spans="1:66" ht="21.75">
      <c r="A16" s="74">
        <v>115</v>
      </c>
      <c r="B16" s="73">
        <f t="shared" si="0"/>
        <v>0</v>
      </c>
      <c r="C16" s="69" t="s">
        <v>104</v>
      </c>
      <c r="D16" s="70"/>
      <c r="E16" s="71" t="s">
        <v>105</v>
      </c>
      <c r="F16" s="75">
        <v>0</v>
      </c>
      <c r="G16" s="74">
        <v>115</v>
      </c>
      <c r="H16" s="68">
        <f t="shared" si="1"/>
        <v>1869</v>
      </c>
      <c r="I16" s="69" t="s">
        <v>104</v>
      </c>
      <c r="J16" s="70"/>
      <c r="K16" s="71" t="s">
        <v>105</v>
      </c>
      <c r="L16" s="75">
        <v>1869</v>
      </c>
      <c r="M16" s="74">
        <v>115</v>
      </c>
      <c r="N16" s="68">
        <f t="shared" si="2"/>
        <v>3877</v>
      </c>
      <c r="O16" s="69" t="s">
        <v>104</v>
      </c>
      <c r="P16" s="70"/>
      <c r="Q16" s="71" t="s">
        <v>105</v>
      </c>
      <c r="R16" s="75">
        <v>2008</v>
      </c>
      <c r="S16" s="74">
        <v>115</v>
      </c>
      <c r="T16" s="68">
        <f t="shared" si="3"/>
        <v>3877</v>
      </c>
      <c r="U16" s="69" t="s">
        <v>104</v>
      </c>
      <c r="V16" s="70"/>
      <c r="W16" s="71" t="s">
        <v>105</v>
      </c>
      <c r="X16" s="75"/>
      <c r="Y16" s="74">
        <v>115</v>
      </c>
      <c r="Z16" s="68">
        <f t="shared" si="4"/>
        <v>3877</v>
      </c>
      <c r="AA16" s="69" t="s">
        <v>104</v>
      </c>
      <c r="AB16" s="70"/>
      <c r="AC16" s="71" t="s">
        <v>105</v>
      </c>
      <c r="AD16" s="75"/>
      <c r="AE16" s="74">
        <v>115</v>
      </c>
      <c r="AF16" s="68">
        <f t="shared" si="5"/>
        <v>3877</v>
      </c>
      <c r="AG16" s="69" t="s">
        <v>104</v>
      </c>
      <c r="AH16" s="70"/>
      <c r="AI16" s="71" t="s">
        <v>105</v>
      </c>
      <c r="AJ16" s="75"/>
      <c r="AK16" s="74">
        <v>115</v>
      </c>
      <c r="AL16" s="68">
        <f t="shared" si="6"/>
        <v>3877</v>
      </c>
      <c r="AM16" s="69" t="s">
        <v>104</v>
      </c>
      <c r="AN16" s="70"/>
      <c r="AO16" s="71" t="s">
        <v>105</v>
      </c>
      <c r="AP16" s="75"/>
      <c r="AQ16" s="74">
        <v>115</v>
      </c>
      <c r="AR16" s="68">
        <f t="shared" si="7"/>
        <v>3877</v>
      </c>
      <c r="AS16" s="69" t="s">
        <v>104</v>
      </c>
      <c r="AT16" s="70"/>
      <c r="AU16" s="71" t="s">
        <v>105</v>
      </c>
      <c r="AV16" s="75"/>
      <c r="AW16" s="74">
        <v>115</v>
      </c>
      <c r="AX16" s="68">
        <f t="shared" si="8"/>
        <v>3877</v>
      </c>
      <c r="AY16" s="69" t="s">
        <v>104</v>
      </c>
      <c r="AZ16" s="70"/>
      <c r="BA16" s="71" t="s">
        <v>105</v>
      </c>
      <c r="BB16" s="75"/>
      <c r="BC16" s="74">
        <v>115</v>
      </c>
      <c r="BD16" s="68">
        <f t="shared" si="9"/>
        <v>3877</v>
      </c>
      <c r="BE16" s="69" t="s">
        <v>104</v>
      </c>
      <c r="BF16" s="70"/>
      <c r="BG16" s="71" t="s">
        <v>105</v>
      </c>
      <c r="BH16" s="75"/>
      <c r="BI16" s="74">
        <v>115</v>
      </c>
      <c r="BJ16" s="68">
        <f t="shared" si="10"/>
        <v>3877</v>
      </c>
      <c r="BK16" s="69" t="s">
        <v>104</v>
      </c>
      <c r="BL16" s="70"/>
      <c r="BM16" s="71" t="s">
        <v>105</v>
      </c>
      <c r="BN16" s="75"/>
    </row>
    <row r="17" spans="1:66" ht="21.75">
      <c r="A17" s="76"/>
      <c r="B17" s="73">
        <f t="shared" si="0"/>
        <v>246579.67</v>
      </c>
      <c r="C17" s="69" t="s">
        <v>106</v>
      </c>
      <c r="D17" s="70"/>
      <c r="E17" s="77" t="s">
        <v>107</v>
      </c>
      <c r="F17" s="72">
        <v>246579.67</v>
      </c>
      <c r="G17" s="76"/>
      <c r="H17" s="68">
        <f t="shared" si="1"/>
        <v>1492286.04</v>
      </c>
      <c r="I17" s="69" t="s">
        <v>106</v>
      </c>
      <c r="J17" s="70"/>
      <c r="K17" s="77" t="s">
        <v>107</v>
      </c>
      <c r="L17" s="72">
        <v>1245706.37</v>
      </c>
      <c r="M17" s="76"/>
      <c r="N17" s="68">
        <f t="shared" si="2"/>
        <v>1853457.9100000001</v>
      </c>
      <c r="O17" s="69" t="s">
        <v>106</v>
      </c>
      <c r="P17" s="70"/>
      <c r="Q17" s="77" t="s">
        <v>107</v>
      </c>
      <c r="R17" s="72">
        <v>361171.87</v>
      </c>
      <c r="S17" s="76"/>
      <c r="T17" s="68">
        <f t="shared" si="3"/>
        <v>2254308.4400000004</v>
      </c>
      <c r="U17" s="69" t="s">
        <v>106</v>
      </c>
      <c r="V17" s="70"/>
      <c r="W17" s="77" t="s">
        <v>107</v>
      </c>
      <c r="X17" s="72">
        <v>400850.53</v>
      </c>
      <c r="Y17" s="76"/>
      <c r="Z17" s="68">
        <f t="shared" si="4"/>
        <v>3372247.33</v>
      </c>
      <c r="AA17" s="69" t="s">
        <v>106</v>
      </c>
      <c r="AB17" s="70"/>
      <c r="AC17" s="77" t="s">
        <v>107</v>
      </c>
      <c r="AD17" s="72">
        <v>1117938.89</v>
      </c>
      <c r="AE17" s="76"/>
      <c r="AF17" s="68">
        <f t="shared" si="5"/>
        <v>3647883.55</v>
      </c>
      <c r="AG17" s="69" t="s">
        <v>106</v>
      </c>
      <c r="AH17" s="70"/>
      <c r="AI17" s="77" t="s">
        <v>107</v>
      </c>
      <c r="AJ17" s="72">
        <v>275636.22</v>
      </c>
      <c r="AK17" s="76"/>
      <c r="AL17" s="68">
        <f t="shared" si="6"/>
        <v>4925980.5</v>
      </c>
      <c r="AM17" s="69" t="s">
        <v>106</v>
      </c>
      <c r="AN17" s="70"/>
      <c r="AO17" s="77" t="s">
        <v>107</v>
      </c>
      <c r="AP17" s="72">
        <v>1278096.95</v>
      </c>
      <c r="AQ17" s="76"/>
      <c r="AR17" s="68">
        <f t="shared" si="7"/>
        <v>5357832.4</v>
      </c>
      <c r="AS17" s="69" t="s">
        <v>106</v>
      </c>
      <c r="AT17" s="70"/>
      <c r="AU17" s="77" t="s">
        <v>107</v>
      </c>
      <c r="AV17" s="72">
        <v>431851.9</v>
      </c>
      <c r="AW17" s="76"/>
      <c r="AX17" s="68">
        <f t="shared" si="8"/>
        <v>6528325.5600000005</v>
      </c>
      <c r="AY17" s="69" t="s">
        <v>106</v>
      </c>
      <c r="AZ17" s="70"/>
      <c r="BA17" s="77" t="s">
        <v>107</v>
      </c>
      <c r="BB17" s="72">
        <v>1170493.16</v>
      </c>
      <c r="BC17" s="76"/>
      <c r="BD17" s="68">
        <f t="shared" si="9"/>
        <v>6767506.380000001</v>
      </c>
      <c r="BE17" s="69" t="s">
        <v>106</v>
      </c>
      <c r="BF17" s="70"/>
      <c r="BG17" s="77" t="s">
        <v>107</v>
      </c>
      <c r="BH17" s="72">
        <v>239180.82</v>
      </c>
      <c r="BI17" s="76"/>
      <c r="BJ17" s="68">
        <f t="shared" si="10"/>
        <v>7059893.760000001</v>
      </c>
      <c r="BK17" s="69" t="s">
        <v>106</v>
      </c>
      <c r="BL17" s="70"/>
      <c r="BM17" s="77" t="s">
        <v>107</v>
      </c>
      <c r="BN17" s="72">
        <v>292387.38</v>
      </c>
    </row>
    <row r="18" spans="1:66" ht="21.75">
      <c r="A18" s="74">
        <v>6065135</v>
      </c>
      <c r="B18" s="73">
        <f t="shared" si="0"/>
        <v>1465803.2</v>
      </c>
      <c r="C18" s="69" t="s">
        <v>108</v>
      </c>
      <c r="D18" s="70"/>
      <c r="E18" s="77" t="s">
        <v>109</v>
      </c>
      <c r="F18" s="72">
        <v>1465803.2</v>
      </c>
      <c r="G18" s="74">
        <v>6065135</v>
      </c>
      <c r="H18" s="68">
        <f t="shared" si="1"/>
        <v>1465803.2</v>
      </c>
      <c r="I18" s="69" t="s">
        <v>108</v>
      </c>
      <c r="J18" s="70"/>
      <c r="K18" s="77" t="s">
        <v>109</v>
      </c>
      <c r="L18" s="72"/>
      <c r="M18" s="74">
        <v>6065135</v>
      </c>
      <c r="N18" s="68">
        <f t="shared" si="2"/>
        <v>1465803.2</v>
      </c>
      <c r="O18" s="69" t="s">
        <v>108</v>
      </c>
      <c r="P18" s="70"/>
      <c r="Q18" s="77" t="s">
        <v>109</v>
      </c>
      <c r="R18" s="72"/>
      <c r="S18" s="74">
        <v>6065135</v>
      </c>
      <c r="T18" s="68">
        <f t="shared" si="3"/>
        <v>3664508</v>
      </c>
      <c r="U18" s="69" t="s">
        <v>108</v>
      </c>
      <c r="V18" s="70"/>
      <c r="W18" s="77" t="s">
        <v>109</v>
      </c>
      <c r="X18" s="72">
        <v>2198704.8</v>
      </c>
      <c r="Y18" s="74">
        <v>6065135</v>
      </c>
      <c r="Z18" s="68">
        <f t="shared" si="4"/>
        <v>3664508</v>
      </c>
      <c r="AA18" s="69" t="s">
        <v>108</v>
      </c>
      <c r="AB18" s="70"/>
      <c r="AC18" s="77" t="s">
        <v>109</v>
      </c>
      <c r="AD18" s="72">
        <v>0</v>
      </c>
      <c r="AE18" s="74">
        <v>6065135</v>
      </c>
      <c r="AF18" s="68">
        <f t="shared" si="5"/>
        <v>3664508</v>
      </c>
      <c r="AG18" s="69" t="s">
        <v>108</v>
      </c>
      <c r="AH18" s="70"/>
      <c r="AI18" s="77" t="s">
        <v>109</v>
      </c>
      <c r="AJ18" s="72"/>
      <c r="AK18" s="74">
        <v>6065135</v>
      </c>
      <c r="AL18" s="68">
        <f t="shared" si="6"/>
        <v>5149908</v>
      </c>
      <c r="AM18" s="69" t="s">
        <v>108</v>
      </c>
      <c r="AN18" s="70"/>
      <c r="AO18" s="77" t="s">
        <v>109</v>
      </c>
      <c r="AP18" s="72">
        <v>1485400</v>
      </c>
      <c r="AQ18" s="74">
        <v>6065135</v>
      </c>
      <c r="AR18" s="68">
        <f t="shared" si="7"/>
        <v>5149908</v>
      </c>
      <c r="AS18" s="69" t="s">
        <v>108</v>
      </c>
      <c r="AT18" s="70"/>
      <c r="AU18" s="77" t="s">
        <v>109</v>
      </c>
      <c r="AV18" s="72"/>
      <c r="AW18" s="74">
        <v>6065135</v>
      </c>
      <c r="AX18" s="68">
        <f t="shared" si="8"/>
        <v>5787297.4</v>
      </c>
      <c r="AY18" s="69" t="s">
        <v>108</v>
      </c>
      <c r="AZ18" s="70"/>
      <c r="BA18" s="77" t="s">
        <v>109</v>
      </c>
      <c r="BB18" s="72">
        <v>637389.4</v>
      </c>
      <c r="BC18" s="74">
        <v>6065135</v>
      </c>
      <c r="BD18" s="68">
        <f t="shared" si="9"/>
        <v>5787297.4</v>
      </c>
      <c r="BE18" s="69" t="s">
        <v>108</v>
      </c>
      <c r="BF18" s="70"/>
      <c r="BG18" s="77" t="s">
        <v>109</v>
      </c>
      <c r="BH18" s="72"/>
      <c r="BI18" s="74">
        <v>6065135</v>
      </c>
      <c r="BJ18" s="68">
        <f t="shared" si="10"/>
        <v>5787297.4</v>
      </c>
      <c r="BK18" s="69" t="s">
        <v>108</v>
      </c>
      <c r="BL18" s="70"/>
      <c r="BM18" s="77" t="s">
        <v>109</v>
      </c>
      <c r="BN18" s="72"/>
    </row>
    <row r="19" spans="1:66" ht="21.75">
      <c r="A19" s="78"/>
      <c r="B19" s="72"/>
      <c r="C19" s="79" t="s">
        <v>110</v>
      </c>
      <c r="D19" s="70"/>
      <c r="E19" s="77"/>
      <c r="F19" s="72">
        <v>0</v>
      </c>
      <c r="G19" s="78"/>
      <c r="H19" s="72">
        <f t="shared" si="1"/>
        <v>0</v>
      </c>
      <c r="I19" s="79" t="s">
        <v>110</v>
      </c>
      <c r="J19" s="70"/>
      <c r="K19" s="77"/>
      <c r="L19" s="72">
        <v>0</v>
      </c>
      <c r="M19" s="78"/>
      <c r="N19" s="72">
        <f t="shared" si="2"/>
        <v>0</v>
      </c>
      <c r="O19" s="79" t="s">
        <v>110</v>
      </c>
      <c r="P19" s="70"/>
      <c r="Q19" s="77"/>
      <c r="R19" s="72">
        <v>0</v>
      </c>
      <c r="S19" s="78"/>
      <c r="T19" s="72">
        <f t="shared" si="3"/>
        <v>0</v>
      </c>
      <c r="U19" s="79" t="s">
        <v>110</v>
      </c>
      <c r="V19" s="70"/>
      <c r="W19" s="77"/>
      <c r="X19" s="72">
        <v>0</v>
      </c>
      <c r="Y19" s="78"/>
      <c r="Z19" s="72">
        <f t="shared" si="4"/>
        <v>0</v>
      </c>
      <c r="AA19" s="79" t="s">
        <v>110</v>
      </c>
      <c r="AB19" s="70"/>
      <c r="AC19" s="77"/>
      <c r="AD19" s="72">
        <v>0</v>
      </c>
      <c r="AE19" s="78"/>
      <c r="AF19" s="72">
        <f t="shared" si="5"/>
        <v>0</v>
      </c>
      <c r="AG19" s="79" t="s">
        <v>110</v>
      </c>
      <c r="AH19" s="70"/>
      <c r="AI19" s="77"/>
      <c r="AJ19" s="72">
        <v>0</v>
      </c>
      <c r="AK19" s="78"/>
      <c r="AL19" s="72">
        <f t="shared" si="6"/>
        <v>0</v>
      </c>
      <c r="AM19" s="79" t="s">
        <v>110</v>
      </c>
      <c r="AN19" s="70"/>
      <c r="AO19" s="77"/>
      <c r="AP19" s="72">
        <v>0</v>
      </c>
      <c r="AQ19" s="78"/>
      <c r="AR19" s="72">
        <f t="shared" si="7"/>
        <v>0</v>
      </c>
      <c r="AS19" s="79" t="s">
        <v>110</v>
      </c>
      <c r="AT19" s="70"/>
      <c r="AU19" s="77"/>
      <c r="AV19" s="72">
        <v>0</v>
      </c>
      <c r="AW19" s="78"/>
      <c r="AX19" s="72">
        <f t="shared" si="8"/>
        <v>0</v>
      </c>
      <c r="AY19" s="79" t="s">
        <v>110</v>
      </c>
      <c r="AZ19" s="70"/>
      <c r="BA19" s="77"/>
      <c r="BB19" s="72">
        <v>0</v>
      </c>
      <c r="BC19" s="78"/>
      <c r="BD19" s="72">
        <f t="shared" si="9"/>
        <v>0</v>
      </c>
      <c r="BE19" s="79" t="s">
        <v>110</v>
      </c>
      <c r="BF19" s="70"/>
      <c r="BG19" s="77"/>
      <c r="BH19" s="72">
        <v>0</v>
      </c>
      <c r="BI19" s="78"/>
      <c r="BJ19" s="72">
        <f t="shared" si="10"/>
        <v>0</v>
      </c>
      <c r="BK19" s="79" t="s">
        <v>110</v>
      </c>
      <c r="BL19" s="70"/>
      <c r="BM19" s="77"/>
      <c r="BN19" s="72">
        <v>0</v>
      </c>
    </row>
    <row r="20" spans="1:66" ht="21.75">
      <c r="A20" s="78"/>
      <c r="B20" s="80">
        <f>SUM(B11:B19)</f>
        <v>1925238.12</v>
      </c>
      <c r="C20" s="69"/>
      <c r="D20" s="70"/>
      <c r="E20" s="71"/>
      <c r="F20" s="81">
        <f>SUM(F11:F19)</f>
        <v>1925238.12</v>
      </c>
      <c r="G20" s="78"/>
      <c r="H20" s="80">
        <f>SUM(H11:H19)</f>
        <v>3181787.24</v>
      </c>
      <c r="I20" s="69"/>
      <c r="J20" s="70"/>
      <c r="K20" s="71"/>
      <c r="L20" s="81">
        <f>SUM(L11:L19)</f>
        <v>1256549.12</v>
      </c>
      <c r="M20" s="78"/>
      <c r="N20" s="80">
        <f>SUM(N11:N19)</f>
        <v>3570761.3</v>
      </c>
      <c r="O20" s="69"/>
      <c r="P20" s="70"/>
      <c r="Q20" s="71"/>
      <c r="R20" s="81">
        <f>SUM(R11:R19)</f>
        <v>388974.06</v>
      </c>
      <c r="S20" s="78"/>
      <c r="T20" s="80">
        <f>SUM(T11:T19)</f>
        <v>6193030.460000001</v>
      </c>
      <c r="U20" s="69"/>
      <c r="V20" s="70"/>
      <c r="W20" s="71"/>
      <c r="X20" s="81">
        <f>SUM(X11:X19)</f>
        <v>2622269.1599999997</v>
      </c>
      <c r="Y20" s="78"/>
      <c r="Z20" s="80">
        <f>SUM(Z11:Z19)</f>
        <v>7436536.61</v>
      </c>
      <c r="AA20" s="69"/>
      <c r="AB20" s="70"/>
      <c r="AC20" s="71"/>
      <c r="AD20" s="81">
        <f>SUM(AD11:AD19)</f>
        <v>1243506.15</v>
      </c>
      <c r="AE20" s="78"/>
      <c r="AF20" s="80">
        <f>SUM(AF11:AF19)</f>
        <v>7815861.25</v>
      </c>
      <c r="AG20" s="69"/>
      <c r="AH20" s="70"/>
      <c r="AI20" s="71"/>
      <c r="AJ20" s="81">
        <f>SUM(AJ11:AJ19)</f>
        <v>379324.63999999996</v>
      </c>
      <c r="AK20" s="78"/>
      <c r="AL20" s="80">
        <f>SUM(AL11:AL19)</f>
        <v>10605058.07</v>
      </c>
      <c r="AM20" s="69"/>
      <c r="AN20" s="70"/>
      <c r="AO20" s="71"/>
      <c r="AP20" s="81">
        <f>SUM(AP11:AP19)</f>
        <v>2789196.8200000003</v>
      </c>
      <c r="AQ20" s="78"/>
      <c r="AR20" s="80">
        <f>SUM(AR11:AR19)</f>
        <v>11079685.65</v>
      </c>
      <c r="AS20" s="69"/>
      <c r="AT20" s="70"/>
      <c r="AU20" s="71"/>
      <c r="AV20" s="81">
        <f>SUM(AV11:AV19)</f>
        <v>474627.58</v>
      </c>
      <c r="AW20" s="78"/>
      <c r="AX20" s="80">
        <f>SUM(AX11:AX19)</f>
        <v>12928123.88</v>
      </c>
      <c r="AY20" s="69"/>
      <c r="AZ20" s="70"/>
      <c r="BA20" s="71"/>
      <c r="BB20" s="81">
        <f>SUM(BB11:BB19)</f>
        <v>1848438.23</v>
      </c>
      <c r="BC20" s="78"/>
      <c r="BD20" s="80">
        <f>SUM(BD11:BD19)</f>
        <v>13176461.96</v>
      </c>
      <c r="BE20" s="69"/>
      <c r="BF20" s="70"/>
      <c r="BG20" s="71"/>
      <c r="BH20" s="81">
        <f>SUM(BH11:BH19)</f>
        <v>248338.08000000002</v>
      </c>
      <c r="BI20" s="78"/>
      <c r="BJ20" s="80">
        <f>SUM(BJ11:BJ19)</f>
        <v>13475837.420000002</v>
      </c>
      <c r="BK20" s="69"/>
      <c r="BL20" s="70"/>
      <c r="BM20" s="71"/>
      <c r="BN20" s="81">
        <f>SUM(BN11:BN19)</f>
        <v>299375.46</v>
      </c>
    </row>
    <row r="21" spans="1:66" ht="22.5" thickBot="1">
      <c r="A21" s="82">
        <f>SUM(A9:A18)</f>
        <v>16368000</v>
      </c>
      <c r="B21" s="83">
        <f>B9+B20</f>
        <v>18992360.560000002</v>
      </c>
      <c r="C21" s="69"/>
      <c r="D21" s="70"/>
      <c r="E21" s="71"/>
      <c r="F21" s="84">
        <f>F9+F20</f>
        <v>18992360.560000002</v>
      </c>
      <c r="G21" s="82">
        <f>SUM(G9:G18)</f>
        <v>16368000</v>
      </c>
      <c r="H21" s="83">
        <f>H9+H20</f>
        <v>20248909.68</v>
      </c>
      <c r="I21" s="69"/>
      <c r="J21" s="70"/>
      <c r="K21" s="71"/>
      <c r="L21" s="84">
        <f>L9+L20</f>
        <v>18687145.320000004</v>
      </c>
      <c r="M21" s="82">
        <f>SUM(M9:M18)</f>
        <v>16368000</v>
      </c>
      <c r="N21" s="83">
        <f>N9+N20</f>
        <v>20637883.740000002</v>
      </c>
      <c r="O21" s="69"/>
      <c r="P21" s="70"/>
      <c r="Q21" s="71"/>
      <c r="R21" s="84">
        <f>R9+R20</f>
        <v>16892088.350000005</v>
      </c>
      <c r="S21" s="82">
        <f>SUM(S9:S18)</f>
        <v>16368000</v>
      </c>
      <c r="T21" s="83">
        <f>T9+T20</f>
        <v>23260152.900000002</v>
      </c>
      <c r="U21" s="69"/>
      <c r="V21" s="70"/>
      <c r="W21" s="71"/>
      <c r="X21" s="84">
        <f>X9+X20</f>
        <v>17539092.290000003</v>
      </c>
      <c r="Y21" s="82">
        <f>SUM(Y9:Y18)</f>
        <v>16368000</v>
      </c>
      <c r="Z21" s="83">
        <f>Z9+Z20</f>
        <v>24503659.05</v>
      </c>
      <c r="AA21" s="69"/>
      <c r="AB21" s="70"/>
      <c r="AC21" s="71"/>
      <c r="AD21" s="84">
        <f>AD9+AD20</f>
        <v>17737615.42</v>
      </c>
      <c r="AE21" s="82">
        <f>SUM(AE9:AE18)</f>
        <v>16368000</v>
      </c>
      <c r="AF21" s="83">
        <f>AF9+AF20</f>
        <v>24882983.69</v>
      </c>
      <c r="AG21" s="69"/>
      <c r="AH21" s="70"/>
      <c r="AI21" s="71"/>
      <c r="AJ21" s="84">
        <f>AJ9+AJ20</f>
        <v>16833789.840000004</v>
      </c>
      <c r="AK21" s="82">
        <f>SUM(AK9:AK18)</f>
        <v>16368000</v>
      </c>
      <c r="AL21" s="83">
        <f>AL9+AL20</f>
        <v>27672180.51</v>
      </c>
      <c r="AM21" s="69"/>
      <c r="AN21" s="70"/>
      <c r="AO21" s="71"/>
      <c r="AP21" s="84">
        <f>AP9+AP20</f>
        <v>18264312.010000005</v>
      </c>
      <c r="AQ21" s="82">
        <f>SUM(AQ9:AQ18)</f>
        <v>16368000</v>
      </c>
      <c r="AR21" s="83">
        <f>AR9+AR20</f>
        <v>28146808.090000004</v>
      </c>
      <c r="AS21" s="69"/>
      <c r="AT21" s="70"/>
      <c r="AU21" s="71"/>
      <c r="AV21" s="84">
        <f>AV9+AV20</f>
        <v>15388038.540000005</v>
      </c>
      <c r="AW21" s="82">
        <f>SUM(AW9:AW18)</f>
        <v>16368000</v>
      </c>
      <c r="AX21" s="83">
        <f>AX9+AX20</f>
        <v>29995246.32</v>
      </c>
      <c r="AY21" s="69"/>
      <c r="AZ21" s="70"/>
      <c r="BA21" s="71"/>
      <c r="BB21" s="84">
        <f>BB9+BB20</f>
        <v>15004348.050000004</v>
      </c>
      <c r="BC21" s="82">
        <f>SUM(BC9:BC18)</f>
        <v>16368000</v>
      </c>
      <c r="BD21" s="83">
        <f>BD9+BD20</f>
        <v>30243584.400000002</v>
      </c>
      <c r="BE21" s="69"/>
      <c r="BF21" s="70"/>
      <c r="BG21" s="71"/>
      <c r="BH21" s="84">
        <f>BH9+BH20</f>
        <v>14248728.690000003</v>
      </c>
      <c r="BI21" s="82">
        <f>SUM(BI9:BI18)</f>
        <v>16368000</v>
      </c>
      <c r="BJ21" s="83">
        <f>BJ9+BJ20</f>
        <v>30542959.860000003</v>
      </c>
      <c r="BK21" s="69"/>
      <c r="BL21" s="70"/>
      <c r="BM21" s="71"/>
      <c r="BN21" s="84">
        <f>BN9+BN20</f>
        <v>12550175.230000004</v>
      </c>
    </row>
    <row r="22" spans="1:66" ht="22.5" thickTop="1">
      <c r="A22" s="85"/>
      <c r="B22" s="86"/>
      <c r="C22" s="87"/>
      <c r="D22" s="88"/>
      <c r="E22" s="65" t="s">
        <v>111</v>
      </c>
      <c r="F22" s="89"/>
      <c r="G22" s="85"/>
      <c r="H22" s="86"/>
      <c r="I22" s="87"/>
      <c r="J22" s="88"/>
      <c r="K22" s="65" t="s">
        <v>111</v>
      </c>
      <c r="L22" s="89"/>
      <c r="M22" s="85"/>
      <c r="N22" s="86"/>
      <c r="O22" s="87"/>
      <c r="P22" s="88"/>
      <c r="Q22" s="65" t="s">
        <v>111</v>
      </c>
      <c r="R22" s="89"/>
      <c r="S22" s="85"/>
      <c r="T22" s="86"/>
      <c r="U22" s="87"/>
      <c r="V22" s="88"/>
      <c r="W22" s="65" t="s">
        <v>111</v>
      </c>
      <c r="X22" s="89"/>
      <c r="Y22" s="85"/>
      <c r="Z22" s="86"/>
      <c r="AA22" s="87"/>
      <c r="AB22" s="88"/>
      <c r="AC22" s="65" t="s">
        <v>111</v>
      </c>
      <c r="AD22" s="89"/>
      <c r="AE22" s="85"/>
      <c r="AF22" s="86"/>
      <c r="AG22" s="87"/>
      <c r="AH22" s="88"/>
      <c r="AI22" s="65" t="s">
        <v>111</v>
      </c>
      <c r="AJ22" s="89"/>
      <c r="AK22" s="85"/>
      <c r="AL22" s="86"/>
      <c r="AM22" s="87"/>
      <c r="AN22" s="88"/>
      <c r="AO22" s="65" t="s">
        <v>111</v>
      </c>
      <c r="AP22" s="89"/>
      <c r="AQ22" s="85"/>
      <c r="AR22" s="86"/>
      <c r="AS22" s="87"/>
      <c r="AT22" s="88"/>
      <c r="AU22" s="65" t="s">
        <v>111</v>
      </c>
      <c r="AV22" s="89"/>
      <c r="AW22" s="85"/>
      <c r="AX22" s="86"/>
      <c r="AY22" s="87"/>
      <c r="AZ22" s="88"/>
      <c r="BA22" s="65" t="s">
        <v>111</v>
      </c>
      <c r="BB22" s="89"/>
      <c r="BC22" s="85"/>
      <c r="BD22" s="86"/>
      <c r="BE22" s="87"/>
      <c r="BF22" s="88"/>
      <c r="BG22" s="65" t="s">
        <v>111</v>
      </c>
      <c r="BH22" s="89"/>
      <c r="BI22" s="85"/>
      <c r="BJ22" s="86"/>
      <c r="BK22" s="87"/>
      <c r="BL22" s="88"/>
      <c r="BM22" s="65" t="s">
        <v>111</v>
      </c>
      <c r="BN22" s="89"/>
    </row>
    <row r="23" spans="1:66" ht="21.75">
      <c r="A23" s="90"/>
      <c r="B23" s="67"/>
      <c r="C23" s="69" t="s">
        <v>112</v>
      </c>
      <c r="D23" s="70"/>
      <c r="E23" s="71"/>
      <c r="F23" s="91"/>
      <c r="G23" s="90"/>
      <c r="H23" s="67"/>
      <c r="I23" s="69" t="s">
        <v>112</v>
      </c>
      <c r="J23" s="70"/>
      <c r="K23" s="71"/>
      <c r="L23" s="91"/>
      <c r="M23" s="90"/>
      <c r="N23" s="67"/>
      <c r="O23" s="69" t="s">
        <v>112</v>
      </c>
      <c r="P23" s="70"/>
      <c r="Q23" s="71"/>
      <c r="R23" s="91"/>
      <c r="S23" s="90"/>
      <c r="T23" s="67"/>
      <c r="U23" s="69" t="s">
        <v>112</v>
      </c>
      <c r="V23" s="70"/>
      <c r="W23" s="71"/>
      <c r="X23" s="91"/>
      <c r="Y23" s="90"/>
      <c r="Z23" s="67"/>
      <c r="AA23" s="69" t="s">
        <v>112</v>
      </c>
      <c r="AB23" s="70"/>
      <c r="AC23" s="71"/>
      <c r="AD23" s="91"/>
      <c r="AE23" s="90"/>
      <c r="AF23" s="67"/>
      <c r="AG23" s="69" t="s">
        <v>112</v>
      </c>
      <c r="AH23" s="70"/>
      <c r="AI23" s="71"/>
      <c r="AJ23" s="91"/>
      <c r="AK23" s="90"/>
      <c r="AL23" s="67"/>
      <c r="AM23" s="69" t="s">
        <v>112</v>
      </c>
      <c r="AN23" s="70"/>
      <c r="AO23" s="71"/>
      <c r="AP23" s="91"/>
      <c r="AQ23" s="90"/>
      <c r="AR23" s="67">
        <f aca="true" t="shared" si="11" ref="AR23:AR28">AV23+AL23</f>
        <v>1025987</v>
      </c>
      <c r="AS23" s="69" t="s">
        <v>113</v>
      </c>
      <c r="AT23" s="70"/>
      <c r="AU23" s="71"/>
      <c r="AV23" s="91">
        <v>1025987</v>
      </c>
      <c r="AW23" s="90"/>
      <c r="AX23" s="67">
        <f aca="true" t="shared" si="12" ref="AX23:AX28">BB23+AR23</f>
        <v>1677162</v>
      </c>
      <c r="AY23" s="69" t="s">
        <v>113</v>
      </c>
      <c r="AZ23" s="70"/>
      <c r="BA23" s="71"/>
      <c r="BB23" s="91">
        <v>651175</v>
      </c>
      <c r="BC23" s="90"/>
      <c r="BD23" s="67">
        <f aca="true" t="shared" si="13" ref="BD23:BD28">BH23+AX23</f>
        <v>2328337</v>
      </c>
      <c r="BE23" s="69" t="s">
        <v>113</v>
      </c>
      <c r="BF23" s="70"/>
      <c r="BG23" s="71"/>
      <c r="BH23" s="91">
        <v>651175</v>
      </c>
      <c r="BI23" s="90"/>
      <c r="BJ23" s="67">
        <f aca="true" t="shared" si="14" ref="BJ23:BJ28">BN23+BD23</f>
        <v>2328337</v>
      </c>
      <c r="BK23" s="69" t="s">
        <v>113</v>
      </c>
      <c r="BL23" s="70"/>
      <c r="BM23" s="71"/>
      <c r="BN23" s="91"/>
    </row>
    <row r="24" spans="1:66" ht="21.75">
      <c r="A24" s="90"/>
      <c r="B24" s="67">
        <f>F24</f>
        <v>9561.71</v>
      </c>
      <c r="C24" s="69" t="s">
        <v>114</v>
      </c>
      <c r="D24" s="70"/>
      <c r="E24" s="71"/>
      <c r="F24" s="67">
        <v>9561.71</v>
      </c>
      <c r="G24" s="90"/>
      <c r="H24" s="67">
        <f>L24+B24</f>
        <v>28495.52</v>
      </c>
      <c r="I24" s="69" t="s">
        <v>114</v>
      </c>
      <c r="J24" s="70"/>
      <c r="K24" s="71"/>
      <c r="L24" s="67">
        <v>18933.81</v>
      </c>
      <c r="M24" s="90"/>
      <c r="N24" s="67">
        <f>R24+H24</f>
        <v>42853.72</v>
      </c>
      <c r="O24" s="69" t="s">
        <v>114</v>
      </c>
      <c r="P24" s="70"/>
      <c r="Q24" s="71"/>
      <c r="R24" s="67">
        <v>14358.2</v>
      </c>
      <c r="S24" s="90"/>
      <c r="T24" s="67">
        <f>X24+N24</f>
        <v>57106.86</v>
      </c>
      <c r="U24" s="69" t="s">
        <v>114</v>
      </c>
      <c r="V24" s="70"/>
      <c r="W24" s="71"/>
      <c r="X24" s="67">
        <v>14253.14</v>
      </c>
      <c r="Y24" s="90"/>
      <c r="Z24" s="67">
        <f>AD24+T24</f>
        <v>85758.78</v>
      </c>
      <c r="AA24" s="69" t="s">
        <v>114</v>
      </c>
      <c r="AB24" s="70"/>
      <c r="AC24" s="71"/>
      <c r="AD24" s="67">
        <v>28651.92</v>
      </c>
      <c r="AE24" s="90"/>
      <c r="AF24" s="67">
        <f>AJ24+Z24</f>
        <v>116662.55</v>
      </c>
      <c r="AG24" s="69" t="s">
        <v>114</v>
      </c>
      <c r="AH24" s="70"/>
      <c r="AI24" s="71"/>
      <c r="AJ24" s="67">
        <v>30903.77</v>
      </c>
      <c r="AK24" s="90"/>
      <c r="AL24" s="67">
        <f>AP24+AF24</f>
        <v>151295.29</v>
      </c>
      <c r="AM24" s="69" t="s">
        <v>114</v>
      </c>
      <c r="AN24" s="70"/>
      <c r="AO24" s="71"/>
      <c r="AP24" s="67">
        <v>34632.74</v>
      </c>
      <c r="AQ24" s="90"/>
      <c r="AR24" s="67">
        <f t="shared" si="11"/>
        <v>199821.19</v>
      </c>
      <c r="AS24" s="69" t="s">
        <v>114</v>
      </c>
      <c r="AT24" s="70"/>
      <c r="AU24" s="71"/>
      <c r="AV24" s="67">
        <v>48525.9</v>
      </c>
      <c r="AW24" s="90"/>
      <c r="AX24" s="67">
        <f t="shared" si="12"/>
        <v>213540.63</v>
      </c>
      <c r="AY24" s="69" t="s">
        <v>114</v>
      </c>
      <c r="AZ24" s="70"/>
      <c r="BA24" s="71"/>
      <c r="BB24" s="67">
        <v>13719.44</v>
      </c>
      <c r="BC24" s="90"/>
      <c r="BD24" s="67">
        <f t="shared" si="13"/>
        <v>225143.1</v>
      </c>
      <c r="BE24" s="69" t="s">
        <v>114</v>
      </c>
      <c r="BF24" s="70"/>
      <c r="BG24" s="71"/>
      <c r="BH24" s="67">
        <v>11602.47</v>
      </c>
      <c r="BI24" s="90"/>
      <c r="BJ24" s="67">
        <f t="shared" si="14"/>
        <v>260466.6</v>
      </c>
      <c r="BK24" s="69" t="s">
        <v>114</v>
      </c>
      <c r="BL24" s="70"/>
      <c r="BM24" s="71"/>
      <c r="BN24" s="67">
        <v>35323.5</v>
      </c>
    </row>
    <row r="25" spans="1:66" ht="21.75">
      <c r="A25" s="90"/>
      <c r="B25" s="67">
        <f>F25</f>
        <v>22206</v>
      </c>
      <c r="C25" s="69" t="s">
        <v>57</v>
      </c>
      <c r="D25" s="70"/>
      <c r="E25" s="71"/>
      <c r="F25" s="67">
        <v>22206</v>
      </c>
      <c r="G25" s="90"/>
      <c r="H25" s="67">
        <f>L25+B25</f>
        <v>32206</v>
      </c>
      <c r="I25" s="69" t="s">
        <v>57</v>
      </c>
      <c r="J25" s="70"/>
      <c r="K25" s="71"/>
      <c r="L25" s="67">
        <v>10000</v>
      </c>
      <c r="M25" s="90"/>
      <c r="N25" s="67">
        <f>R25+H25</f>
        <v>32206</v>
      </c>
      <c r="O25" s="69" t="s">
        <v>57</v>
      </c>
      <c r="P25" s="70"/>
      <c r="Q25" s="71"/>
      <c r="R25" s="67">
        <v>0</v>
      </c>
      <c r="S25" s="90"/>
      <c r="T25" s="67">
        <f>X25+N25</f>
        <v>36206</v>
      </c>
      <c r="U25" s="69" t="s">
        <v>57</v>
      </c>
      <c r="V25" s="70"/>
      <c r="W25" s="71"/>
      <c r="X25" s="67">
        <v>4000</v>
      </c>
      <c r="Y25" s="90"/>
      <c r="Z25" s="67">
        <f>AD25+T25</f>
        <v>48206</v>
      </c>
      <c r="AA25" s="69" t="s">
        <v>57</v>
      </c>
      <c r="AB25" s="70"/>
      <c r="AC25" s="71"/>
      <c r="AD25" s="67">
        <v>12000</v>
      </c>
      <c r="AE25" s="90"/>
      <c r="AF25" s="67">
        <f>AJ25+Z25</f>
        <v>48206</v>
      </c>
      <c r="AG25" s="69" t="s">
        <v>57</v>
      </c>
      <c r="AH25" s="70"/>
      <c r="AI25" s="71"/>
      <c r="AJ25" s="67"/>
      <c r="AK25" s="90"/>
      <c r="AL25" s="67">
        <f>AP25+AF25</f>
        <v>48206</v>
      </c>
      <c r="AM25" s="69" t="s">
        <v>57</v>
      </c>
      <c r="AN25" s="70"/>
      <c r="AO25" s="71"/>
      <c r="AP25" s="67"/>
      <c r="AQ25" s="90"/>
      <c r="AR25" s="67">
        <f t="shared" si="11"/>
        <v>50206</v>
      </c>
      <c r="AS25" s="69" t="s">
        <v>57</v>
      </c>
      <c r="AT25" s="70"/>
      <c r="AU25" s="71"/>
      <c r="AV25" s="67">
        <v>2000</v>
      </c>
      <c r="AW25" s="90"/>
      <c r="AX25" s="67">
        <f t="shared" si="12"/>
        <v>85234</v>
      </c>
      <c r="AY25" s="69" t="s">
        <v>57</v>
      </c>
      <c r="AZ25" s="70"/>
      <c r="BA25" s="71"/>
      <c r="BB25" s="67">
        <v>35028</v>
      </c>
      <c r="BC25" s="90"/>
      <c r="BD25" s="67">
        <f t="shared" si="13"/>
        <v>104310</v>
      </c>
      <c r="BE25" s="69" t="s">
        <v>57</v>
      </c>
      <c r="BF25" s="70"/>
      <c r="BG25" s="71"/>
      <c r="BH25" s="67">
        <v>19076</v>
      </c>
      <c r="BI25" s="90"/>
      <c r="BJ25" s="67">
        <f t="shared" si="14"/>
        <v>112810</v>
      </c>
      <c r="BK25" s="69" t="s">
        <v>57</v>
      </c>
      <c r="BL25" s="70"/>
      <c r="BM25" s="71"/>
      <c r="BN25" s="67">
        <v>8500</v>
      </c>
    </row>
    <row r="26" spans="1:66" ht="21.75">
      <c r="A26" s="90"/>
      <c r="B26" s="67">
        <f>F26</f>
        <v>9253.01</v>
      </c>
      <c r="C26" s="69" t="s">
        <v>47</v>
      </c>
      <c r="D26" s="70"/>
      <c r="E26" s="71"/>
      <c r="F26" s="92">
        <v>9253.01</v>
      </c>
      <c r="G26" s="90"/>
      <c r="H26" s="67">
        <f>L26+B26</f>
        <v>62187.05</v>
      </c>
      <c r="I26" s="69" t="s">
        <v>47</v>
      </c>
      <c r="J26" s="70"/>
      <c r="K26" s="71"/>
      <c r="L26" s="92">
        <v>52934.04</v>
      </c>
      <c r="M26" s="90"/>
      <c r="N26" s="67">
        <f>R26+H26</f>
        <v>89053.05</v>
      </c>
      <c r="O26" s="69" t="s">
        <v>47</v>
      </c>
      <c r="P26" s="70"/>
      <c r="Q26" s="71"/>
      <c r="R26" s="92">
        <v>26866</v>
      </c>
      <c r="S26" s="90"/>
      <c r="T26" s="67">
        <f>X26+N26</f>
        <v>89053.05</v>
      </c>
      <c r="U26" s="69" t="s">
        <v>47</v>
      </c>
      <c r="V26" s="70"/>
      <c r="W26" s="71"/>
      <c r="X26" s="92">
        <v>0</v>
      </c>
      <c r="Y26" s="90"/>
      <c r="Z26" s="67">
        <f>AD26+T26</f>
        <v>89053.05</v>
      </c>
      <c r="AA26" s="69" t="s">
        <v>47</v>
      </c>
      <c r="AB26" s="70"/>
      <c r="AC26" s="71"/>
      <c r="AD26" s="72">
        <v>0</v>
      </c>
      <c r="AE26" s="90"/>
      <c r="AF26" s="67">
        <f>AJ26+Z26</f>
        <v>89053.05</v>
      </c>
      <c r="AG26" s="69" t="s">
        <v>47</v>
      </c>
      <c r="AH26" s="70"/>
      <c r="AI26" s="71"/>
      <c r="AJ26" s="72"/>
      <c r="AK26" s="90"/>
      <c r="AL26" s="67">
        <f>AP26+AF26</f>
        <v>89053.05</v>
      </c>
      <c r="AM26" s="69" t="s">
        <v>47</v>
      </c>
      <c r="AN26" s="70"/>
      <c r="AO26" s="71"/>
      <c r="AP26" s="72"/>
      <c r="AQ26" s="90"/>
      <c r="AR26" s="67">
        <f t="shared" si="11"/>
        <v>89053.05</v>
      </c>
      <c r="AS26" s="69" t="s">
        <v>47</v>
      </c>
      <c r="AT26" s="70"/>
      <c r="AU26" s="71"/>
      <c r="AV26" s="72"/>
      <c r="AW26" s="90"/>
      <c r="AX26" s="67">
        <f t="shared" si="12"/>
        <v>89053.05</v>
      </c>
      <c r="AY26" s="69" t="s">
        <v>47</v>
      </c>
      <c r="AZ26" s="70"/>
      <c r="BA26" s="71"/>
      <c r="BB26" s="72"/>
      <c r="BC26" s="90"/>
      <c r="BD26" s="67">
        <f t="shared" si="13"/>
        <v>89053.05</v>
      </c>
      <c r="BE26" s="69" t="s">
        <v>47</v>
      </c>
      <c r="BF26" s="70"/>
      <c r="BG26" s="71"/>
      <c r="BH26" s="72"/>
      <c r="BI26" s="90"/>
      <c r="BJ26" s="67">
        <f t="shared" si="14"/>
        <v>89053.05</v>
      </c>
      <c r="BK26" s="69" t="s">
        <v>47</v>
      </c>
      <c r="BL26" s="70"/>
      <c r="BM26" s="71"/>
      <c r="BN26" s="72"/>
    </row>
    <row r="27" spans="1:66" ht="21.75">
      <c r="A27" s="90"/>
      <c r="B27" s="93"/>
      <c r="C27" s="69"/>
      <c r="D27" s="70"/>
      <c r="E27" s="71"/>
      <c r="F27" s="94"/>
      <c r="G27" s="90"/>
      <c r="H27" s="93"/>
      <c r="I27" s="69"/>
      <c r="J27" s="70"/>
      <c r="K27" s="71"/>
      <c r="L27" s="94"/>
      <c r="M27" s="90"/>
      <c r="N27" s="67">
        <f>R27+H27</f>
        <v>300</v>
      </c>
      <c r="O27" s="69" t="s">
        <v>115</v>
      </c>
      <c r="P27" s="70"/>
      <c r="Q27" s="71"/>
      <c r="R27" s="92">
        <v>300</v>
      </c>
      <c r="S27" s="90"/>
      <c r="T27" s="67">
        <f>X27+N27</f>
        <v>13344</v>
      </c>
      <c r="U27" s="69" t="s">
        <v>115</v>
      </c>
      <c r="V27" s="70"/>
      <c r="W27" s="71"/>
      <c r="X27" s="92">
        <v>13044</v>
      </c>
      <c r="Y27" s="90"/>
      <c r="Z27" s="67">
        <f>AD27+T27</f>
        <v>13560</v>
      </c>
      <c r="AA27" s="69" t="s">
        <v>115</v>
      </c>
      <c r="AB27" s="70"/>
      <c r="AC27" s="71"/>
      <c r="AD27" s="92">
        <v>216</v>
      </c>
      <c r="AE27" s="90"/>
      <c r="AF27" s="67">
        <f>AJ27+Z27</f>
        <v>13560</v>
      </c>
      <c r="AG27" s="69" t="s">
        <v>115</v>
      </c>
      <c r="AH27" s="70"/>
      <c r="AI27" s="71"/>
      <c r="AJ27" s="92"/>
      <c r="AK27" s="90"/>
      <c r="AL27" s="67">
        <f>AP27+AF27</f>
        <v>14160</v>
      </c>
      <c r="AM27" s="69" t="s">
        <v>115</v>
      </c>
      <c r="AN27" s="70"/>
      <c r="AO27" s="71"/>
      <c r="AP27" s="92">
        <v>600</v>
      </c>
      <c r="AQ27" s="90"/>
      <c r="AR27" s="67">
        <f t="shared" si="11"/>
        <v>14160</v>
      </c>
      <c r="AS27" s="69" t="s">
        <v>115</v>
      </c>
      <c r="AT27" s="70"/>
      <c r="AU27" s="71"/>
      <c r="AV27" s="92"/>
      <c r="AW27" s="90"/>
      <c r="AX27" s="67">
        <f t="shared" si="12"/>
        <v>14160</v>
      </c>
      <c r="AY27" s="69" t="s">
        <v>115</v>
      </c>
      <c r="AZ27" s="70"/>
      <c r="BA27" s="71"/>
      <c r="BB27" s="92"/>
      <c r="BC27" s="90"/>
      <c r="BD27" s="67">
        <f t="shared" si="13"/>
        <v>14160</v>
      </c>
      <c r="BE27" s="69" t="s">
        <v>115</v>
      </c>
      <c r="BF27" s="70"/>
      <c r="BG27" s="71"/>
      <c r="BH27" s="92"/>
      <c r="BI27" s="90"/>
      <c r="BJ27" s="67">
        <f t="shared" si="14"/>
        <v>14160</v>
      </c>
      <c r="BK27" s="69" t="s">
        <v>115</v>
      </c>
      <c r="BL27" s="70"/>
      <c r="BM27" s="71"/>
      <c r="BN27" s="92"/>
    </row>
    <row r="28" spans="1:66" ht="21.75">
      <c r="A28" s="90"/>
      <c r="B28" s="93"/>
      <c r="C28" s="69"/>
      <c r="D28" s="70"/>
      <c r="E28" s="71"/>
      <c r="F28" s="94"/>
      <c r="G28" s="90"/>
      <c r="H28" s="93"/>
      <c r="I28" s="69"/>
      <c r="J28" s="70"/>
      <c r="K28" s="71"/>
      <c r="L28" s="94"/>
      <c r="M28" s="90"/>
      <c r="N28" s="93"/>
      <c r="O28" s="69"/>
      <c r="P28" s="70"/>
      <c r="Q28" s="71"/>
      <c r="R28" s="94"/>
      <c r="S28" s="90"/>
      <c r="T28" s="93"/>
      <c r="U28" s="69"/>
      <c r="V28" s="70"/>
      <c r="W28" s="71"/>
      <c r="X28" s="94"/>
      <c r="Y28" s="90"/>
      <c r="Z28" s="93"/>
      <c r="AA28" s="69"/>
      <c r="AB28" s="70"/>
      <c r="AC28" s="71"/>
      <c r="AD28" s="94"/>
      <c r="AE28" s="90"/>
      <c r="AF28" s="93"/>
      <c r="AG28" s="69"/>
      <c r="AH28" s="70"/>
      <c r="AI28" s="71"/>
      <c r="AJ28" s="94"/>
      <c r="AK28" s="90"/>
      <c r="AL28" s="67">
        <f>AP28+AF28</f>
        <v>2232</v>
      </c>
      <c r="AM28" s="69" t="s">
        <v>116</v>
      </c>
      <c r="AN28" s="70"/>
      <c r="AO28" s="71"/>
      <c r="AP28" s="92">
        <v>2232</v>
      </c>
      <c r="AQ28" s="90"/>
      <c r="AR28" s="67">
        <f t="shared" si="11"/>
        <v>3372</v>
      </c>
      <c r="AS28" s="69" t="s">
        <v>116</v>
      </c>
      <c r="AT28" s="70"/>
      <c r="AU28" s="71"/>
      <c r="AV28" s="92">
        <v>1140</v>
      </c>
      <c r="AW28" s="90"/>
      <c r="AX28" s="67">
        <f t="shared" si="12"/>
        <v>3372</v>
      </c>
      <c r="AY28" s="69" t="s">
        <v>116</v>
      </c>
      <c r="AZ28" s="70"/>
      <c r="BA28" s="71"/>
      <c r="BB28" s="92"/>
      <c r="BC28" s="90"/>
      <c r="BD28" s="67">
        <f t="shared" si="13"/>
        <v>3372</v>
      </c>
      <c r="BE28" s="69" t="s">
        <v>116</v>
      </c>
      <c r="BF28" s="70"/>
      <c r="BG28" s="71"/>
      <c r="BH28" s="92"/>
      <c r="BI28" s="90"/>
      <c r="BJ28" s="67">
        <f t="shared" si="14"/>
        <v>6508</v>
      </c>
      <c r="BK28" s="69" t="s">
        <v>116</v>
      </c>
      <c r="BL28" s="70"/>
      <c r="BM28" s="71"/>
      <c r="BN28" s="92">
        <v>3136</v>
      </c>
    </row>
    <row r="29" spans="1:66" ht="21.75">
      <c r="A29" s="90"/>
      <c r="B29" s="95"/>
      <c r="C29" s="96"/>
      <c r="D29" s="97"/>
      <c r="E29" s="71"/>
      <c r="F29" s="98"/>
      <c r="G29" s="90"/>
      <c r="H29" s="95"/>
      <c r="I29" s="96"/>
      <c r="J29" s="97"/>
      <c r="K29" s="71"/>
      <c r="L29" s="98"/>
      <c r="M29" s="90"/>
      <c r="N29" s="95"/>
      <c r="O29" s="96"/>
      <c r="P29" s="97"/>
      <c r="Q29" s="71"/>
      <c r="R29" s="98"/>
      <c r="S29" s="90"/>
      <c r="T29" s="95"/>
      <c r="U29" s="96"/>
      <c r="V29" s="97"/>
      <c r="W29" s="71"/>
      <c r="X29" s="98"/>
      <c r="Y29" s="90"/>
      <c r="Z29" s="95"/>
      <c r="AA29" s="96"/>
      <c r="AB29" s="97"/>
      <c r="AC29" s="71"/>
      <c r="AD29" s="98"/>
      <c r="AE29" s="90"/>
      <c r="AF29" s="95"/>
      <c r="AG29" s="96"/>
      <c r="AH29" s="97"/>
      <c r="AI29" s="71"/>
      <c r="AJ29" s="98"/>
      <c r="AK29" s="90"/>
      <c r="AL29" s="95"/>
      <c r="AM29" s="96"/>
      <c r="AN29" s="97"/>
      <c r="AO29" s="71"/>
      <c r="AP29" s="98"/>
      <c r="AQ29" s="90"/>
      <c r="AR29" s="95"/>
      <c r="AS29" s="96"/>
      <c r="AT29" s="97"/>
      <c r="AU29" s="71"/>
      <c r="AV29" s="98"/>
      <c r="AW29" s="90"/>
      <c r="AX29" s="95"/>
      <c r="AY29" s="96"/>
      <c r="AZ29" s="97"/>
      <c r="BA29" s="71"/>
      <c r="BB29" s="98"/>
      <c r="BC29" s="90"/>
      <c r="BD29" s="95"/>
      <c r="BE29" s="96"/>
      <c r="BF29" s="97"/>
      <c r="BG29" s="71"/>
      <c r="BH29" s="98"/>
      <c r="BI29" s="90"/>
      <c r="BJ29" s="95"/>
      <c r="BK29" s="96"/>
      <c r="BL29" s="97"/>
      <c r="BM29" s="71"/>
      <c r="BN29" s="98"/>
    </row>
    <row r="30" spans="1:66" ht="21.75">
      <c r="A30" s="90"/>
      <c r="B30" s="99">
        <f>SUM(B23:B29)</f>
        <v>41020.72</v>
      </c>
      <c r="C30" s="100"/>
      <c r="D30" s="100"/>
      <c r="E30" s="71"/>
      <c r="F30" s="101">
        <f>SUM(F24:F29)</f>
        <v>41020.72</v>
      </c>
      <c r="G30" s="90"/>
      <c r="H30" s="99">
        <f>SUM(H23:H29)</f>
        <v>122888.57</v>
      </c>
      <c r="I30" s="100"/>
      <c r="J30" s="100"/>
      <c r="K30" s="71"/>
      <c r="L30" s="101">
        <f>SUM(L24:L29)</f>
        <v>81867.85</v>
      </c>
      <c r="M30" s="90"/>
      <c r="N30" s="99">
        <f>SUM(N23:N29)</f>
        <v>164412.77000000002</v>
      </c>
      <c r="O30" s="100"/>
      <c r="P30" s="100"/>
      <c r="Q30" s="71"/>
      <c r="R30" s="101">
        <f>SUM(R24:R29)</f>
        <v>41524.2</v>
      </c>
      <c r="S30" s="90"/>
      <c r="T30" s="99">
        <f>SUM(T23:T29)</f>
        <v>195709.91</v>
      </c>
      <c r="U30" s="100"/>
      <c r="V30" s="100"/>
      <c r="W30" s="71"/>
      <c r="X30" s="101">
        <f>SUM(X24:X29)</f>
        <v>31297.14</v>
      </c>
      <c r="Y30" s="90"/>
      <c r="Z30" s="99">
        <f>SUM(Z23:Z29)</f>
        <v>236577.83000000002</v>
      </c>
      <c r="AA30" s="100"/>
      <c r="AB30" s="100"/>
      <c r="AC30" s="71"/>
      <c r="AD30" s="101">
        <f>SUM(AD24:AD29)</f>
        <v>40867.92</v>
      </c>
      <c r="AE30" s="90"/>
      <c r="AF30" s="99">
        <f>SUM(AF23:AF29)</f>
        <v>267481.6</v>
      </c>
      <c r="AG30" s="100"/>
      <c r="AH30" s="100"/>
      <c r="AI30" s="71"/>
      <c r="AJ30" s="101">
        <f>SUM(AJ24:AJ29)</f>
        <v>30903.77</v>
      </c>
      <c r="AK30" s="90"/>
      <c r="AL30" s="99">
        <f>SUM(AL23:AL29)</f>
        <v>304946.34</v>
      </c>
      <c r="AM30" s="100"/>
      <c r="AN30" s="100"/>
      <c r="AO30" s="71"/>
      <c r="AP30" s="101">
        <f>SUM(AP24:AP29)</f>
        <v>37464.74</v>
      </c>
      <c r="AQ30" s="90"/>
      <c r="AR30" s="99">
        <f>SUM(AR23:AR29)</f>
        <v>1382599.24</v>
      </c>
      <c r="AS30" s="100"/>
      <c r="AT30" s="100"/>
      <c r="AU30" s="71"/>
      <c r="AV30" s="101">
        <f>SUM(AV23:AV29)</f>
        <v>1077652.9</v>
      </c>
      <c r="AW30" s="90"/>
      <c r="AX30" s="99">
        <f>SUM(AX23:AX29)</f>
        <v>2082521.68</v>
      </c>
      <c r="AY30" s="100"/>
      <c r="AZ30" s="100"/>
      <c r="BA30" s="71"/>
      <c r="BB30" s="101">
        <f>SUM(BB23:BB29)</f>
        <v>699922.44</v>
      </c>
      <c r="BC30" s="90"/>
      <c r="BD30" s="99">
        <f>SUM(BD23:BD29)</f>
        <v>2764375.15</v>
      </c>
      <c r="BE30" s="100"/>
      <c r="BF30" s="100"/>
      <c r="BG30" s="71"/>
      <c r="BH30" s="101">
        <f>SUM(BH23:BH29)</f>
        <v>681853.47</v>
      </c>
      <c r="BI30" s="90"/>
      <c r="BJ30" s="99">
        <f>SUM(BJ23:BJ29)</f>
        <v>2811334.65</v>
      </c>
      <c r="BK30" s="100"/>
      <c r="BL30" s="100"/>
      <c r="BM30" s="71"/>
      <c r="BN30" s="101">
        <f>SUM(BN23:BN29)</f>
        <v>46959.5</v>
      </c>
    </row>
    <row r="31" spans="1:66" ht="21.75">
      <c r="A31" s="90"/>
      <c r="B31" s="99">
        <f>B21+B30</f>
        <v>19033381.28</v>
      </c>
      <c r="C31" s="47" t="s">
        <v>117</v>
      </c>
      <c r="D31" s="102"/>
      <c r="E31" s="103"/>
      <c r="F31" s="101">
        <f>F21+F30</f>
        <v>19033381.28</v>
      </c>
      <c r="G31" s="90"/>
      <c r="H31" s="99">
        <f>H21+H30</f>
        <v>20371798.25</v>
      </c>
      <c r="I31" s="47" t="s">
        <v>117</v>
      </c>
      <c r="J31" s="102"/>
      <c r="K31" s="103"/>
      <c r="L31" s="101">
        <f>L21+L30</f>
        <v>18769013.170000006</v>
      </c>
      <c r="M31" s="90"/>
      <c r="N31" s="99">
        <f>N21+N30</f>
        <v>20802296.51</v>
      </c>
      <c r="O31" s="47" t="s">
        <v>117</v>
      </c>
      <c r="P31" s="102"/>
      <c r="Q31" s="103"/>
      <c r="R31" s="101">
        <f>R21+R30</f>
        <v>16933612.550000004</v>
      </c>
      <c r="S31" s="90"/>
      <c r="T31" s="99">
        <f>T21+T30</f>
        <v>23455862.810000002</v>
      </c>
      <c r="U31" s="47" t="s">
        <v>117</v>
      </c>
      <c r="V31" s="102"/>
      <c r="W31" s="103"/>
      <c r="X31" s="101">
        <f>X21+X30</f>
        <v>17570389.430000003</v>
      </c>
      <c r="Y31" s="90"/>
      <c r="Z31" s="99">
        <f>Z21+Z30</f>
        <v>24740236.88</v>
      </c>
      <c r="AA31" s="47" t="s">
        <v>117</v>
      </c>
      <c r="AB31" s="102"/>
      <c r="AC31" s="103"/>
      <c r="AD31" s="101">
        <f>AD21+AD30</f>
        <v>17778483.340000004</v>
      </c>
      <c r="AE31" s="90"/>
      <c r="AF31" s="99">
        <f>AF21+AF30</f>
        <v>25150465.290000003</v>
      </c>
      <c r="AG31" s="47" t="s">
        <v>117</v>
      </c>
      <c r="AH31" s="102"/>
      <c r="AI31" s="103"/>
      <c r="AJ31" s="101">
        <f>AJ21+AJ30</f>
        <v>16864693.610000003</v>
      </c>
      <c r="AK31" s="90"/>
      <c r="AL31" s="99">
        <f>AL21+AL30</f>
        <v>27977126.85</v>
      </c>
      <c r="AM31" s="47" t="s">
        <v>117</v>
      </c>
      <c r="AN31" s="102"/>
      <c r="AO31" s="103"/>
      <c r="AP31" s="101">
        <f>AP21+AP30</f>
        <v>18301776.750000004</v>
      </c>
      <c r="AQ31" s="90"/>
      <c r="AR31" s="99">
        <f>AR21+AR30</f>
        <v>29529407.330000002</v>
      </c>
      <c r="AS31" s="47" t="s">
        <v>117</v>
      </c>
      <c r="AT31" s="102"/>
      <c r="AU31" s="103"/>
      <c r="AV31" s="101">
        <f>AV21+AV30</f>
        <v>16465691.440000005</v>
      </c>
      <c r="AW31" s="90"/>
      <c r="AX31" s="99">
        <f>AX21+AX30</f>
        <v>32077768</v>
      </c>
      <c r="AY31" s="47" t="s">
        <v>117</v>
      </c>
      <c r="AZ31" s="102"/>
      <c r="BA31" s="103"/>
      <c r="BB31" s="101">
        <f>BB21+BB30</f>
        <v>15704270.490000004</v>
      </c>
      <c r="BC31" s="90"/>
      <c r="BD31" s="99">
        <f>BD21+BD30</f>
        <v>33007959.55</v>
      </c>
      <c r="BE31" s="47" t="s">
        <v>117</v>
      </c>
      <c r="BF31" s="102"/>
      <c r="BG31" s="103"/>
      <c r="BH31" s="101">
        <f>BH21+BH30</f>
        <v>14930582.160000004</v>
      </c>
      <c r="BI31" s="90"/>
      <c r="BJ31" s="99">
        <f>BJ21+BJ30</f>
        <v>33354294.51</v>
      </c>
      <c r="BK31" s="47" t="s">
        <v>117</v>
      </c>
      <c r="BL31" s="102"/>
      <c r="BM31" s="103"/>
      <c r="BN31" s="101">
        <f>BN21+BN30</f>
        <v>12597134.730000004</v>
      </c>
    </row>
    <row r="32" spans="1:66" ht="21.75">
      <c r="A32" s="90"/>
      <c r="B32" s="104"/>
      <c r="C32" s="46"/>
      <c r="D32" s="46"/>
      <c r="E32" s="105"/>
      <c r="F32" s="104"/>
      <c r="G32" s="90"/>
      <c r="H32" s="104"/>
      <c r="I32" s="46"/>
      <c r="J32" s="46"/>
      <c r="K32" s="105"/>
      <c r="L32" s="104"/>
      <c r="M32" s="90"/>
      <c r="N32" s="104"/>
      <c r="O32" s="46"/>
      <c r="P32" s="46"/>
      <c r="Q32" s="105"/>
      <c r="R32" s="104"/>
      <c r="S32" s="90"/>
      <c r="T32" s="104"/>
      <c r="U32" s="46"/>
      <c r="V32" s="46"/>
      <c r="W32" s="105"/>
      <c r="X32" s="104"/>
      <c r="Y32" s="90"/>
      <c r="Z32" s="104"/>
      <c r="AA32" s="46"/>
      <c r="AB32" s="46"/>
      <c r="AC32" s="105"/>
      <c r="AD32" s="104"/>
      <c r="AE32" s="90"/>
      <c r="AF32" s="104"/>
      <c r="AG32" s="46"/>
      <c r="AH32" s="46"/>
      <c r="AI32" s="105"/>
      <c r="AJ32" s="104"/>
      <c r="AK32" s="90"/>
      <c r="AL32" s="104"/>
      <c r="AM32" s="46"/>
      <c r="AN32" s="46"/>
      <c r="AO32" s="105"/>
      <c r="AP32" s="104"/>
      <c r="AQ32" s="90"/>
      <c r="AR32" s="104"/>
      <c r="AS32" s="46"/>
      <c r="AT32" s="46"/>
      <c r="AU32" s="105"/>
      <c r="AV32" s="104"/>
      <c r="AW32" s="90"/>
      <c r="AX32" s="104"/>
      <c r="AY32" s="46"/>
      <c r="AZ32" s="46"/>
      <c r="BA32" s="105"/>
      <c r="BB32" s="104"/>
      <c r="BC32" s="90"/>
      <c r="BD32" s="104"/>
      <c r="BE32" s="46"/>
      <c r="BF32" s="46"/>
      <c r="BG32" s="105"/>
      <c r="BH32" s="104"/>
      <c r="BI32" s="90"/>
      <c r="BJ32" s="104"/>
      <c r="BK32" s="46"/>
      <c r="BL32" s="46"/>
      <c r="BM32" s="105"/>
      <c r="BN32" s="104"/>
    </row>
    <row r="33" spans="1:66" ht="21.75">
      <c r="A33" s="90"/>
      <c r="B33" s="104"/>
      <c r="C33" s="46"/>
      <c r="D33" s="46"/>
      <c r="E33" s="105"/>
      <c r="F33" s="104"/>
      <c r="G33" s="90"/>
      <c r="H33" s="104"/>
      <c r="I33" s="46"/>
      <c r="J33" s="46"/>
      <c r="K33" s="105"/>
      <c r="L33" s="104"/>
      <c r="M33" s="90"/>
      <c r="N33" s="104"/>
      <c r="O33" s="46"/>
      <c r="P33" s="46"/>
      <c r="Q33" s="105"/>
      <c r="R33" s="104"/>
      <c r="S33" s="90"/>
      <c r="T33" s="104"/>
      <c r="U33" s="46"/>
      <c r="V33" s="46"/>
      <c r="W33" s="105"/>
      <c r="X33" s="104"/>
      <c r="Y33" s="90"/>
      <c r="Z33" s="104"/>
      <c r="AA33" s="46"/>
      <c r="AB33" s="46"/>
      <c r="AC33" s="105"/>
      <c r="AD33" s="104"/>
      <c r="AE33" s="90"/>
      <c r="AF33" s="104"/>
      <c r="AG33" s="46"/>
      <c r="AH33" s="46"/>
      <c r="AI33" s="105"/>
      <c r="AJ33" s="104"/>
      <c r="AK33" s="90"/>
      <c r="AL33" s="104"/>
      <c r="AM33" s="46"/>
      <c r="AN33" s="46"/>
      <c r="AO33" s="105"/>
      <c r="AP33" s="104"/>
      <c r="AQ33" s="90"/>
      <c r="AR33" s="104"/>
      <c r="AS33" s="46"/>
      <c r="AT33" s="46"/>
      <c r="AU33" s="105"/>
      <c r="AV33" s="104"/>
      <c r="AW33" s="90"/>
      <c r="AX33" s="104"/>
      <c r="AY33" s="46"/>
      <c r="AZ33" s="46"/>
      <c r="BA33" s="105"/>
      <c r="BB33" s="104"/>
      <c r="BC33" s="90"/>
      <c r="BD33" s="104"/>
      <c r="BE33" s="46"/>
      <c r="BF33" s="46"/>
      <c r="BG33" s="105"/>
      <c r="BH33" s="104"/>
      <c r="BI33" s="90"/>
      <c r="BJ33" s="104"/>
      <c r="BK33" s="46"/>
      <c r="BL33" s="46"/>
      <c r="BM33" s="105"/>
      <c r="BN33" s="104"/>
    </row>
    <row r="34" spans="1:66" ht="21.75">
      <c r="A34" s="90"/>
      <c r="B34" s="104"/>
      <c r="C34" s="46"/>
      <c r="D34" s="46"/>
      <c r="E34" s="105"/>
      <c r="F34" s="104"/>
      <c r="G34" s="90"/>
      <c r="H34" s="104"/>
      <c r="I34" s="46"/>
      <c r="J34" s="46"/>
      <c r="K34" s="105"/>
      <c r="L34" s="104"/>
      <c r="M34" s="90"/>
      <c r="N34" s="104"/>
      <c r="O34" s="46"/>
      <c r="P34" s="46"/>
      <c r="Q34" s="105"/>
      <c r="R34" s="104"/>
      <c r="S34" s="90"/>
      <c r="T34" s="104"/>
      <c r="U34" s="46"/>
      <c r="V34" s="46"/>
      <c r="W34" s="105"/>
      <c r="X34" s="104"/>
      <c r="Y34" s="90"/>
      <c r="Z34" s="104"/>
      <c r="AA34" s="46"/>
      <c r="AB34" s="46"/>
      <c r="AC34" s="105"/>
      <c r="AD34" s="104"/>
      <c r="AE34" s="90"/>
      <c r="AF34" s="104"/>
      <c r="AG34" s="46"/>
      <c r="AH34" s="46"/>
      <c r="AI34" s="105"/>
      <c r="AJ34" s="104"/>
      <c r="AK34" s="90"/>
      <c r="AL34" s="104"/>
      <c r="AM34" s="46"/>
      <c r="AN34" s="46"/>
      <c r="AO34" s="105"/>
      <c r="AP34" s="104"/>
      <c r="AQ34" s="90"/>
      <c r="AR34" s="104"/>
      <c r="AS34" s="46"/>
      <c r="AT34" s="46"/>
      <c r="AU34" s="105"/>
      <c r="AV34" s="104"/>
      <c r="AW34" s="90"/>
      <c r="AX34" s="104"/>
      <c r="AY34" s="46"/>
      <c r="AZ34" s="46"/>
      <c r="BA34" s="105"/>
      <c r="BB34" s="104"/>
      <c r="BC34" s="90"/>
      <c r="BD34" s="104"/>
      <c r="BE34" s="46"/>
      <c r="BF34" s="46"/>
      <c r="BG34" s="105"/>
      <c r="BH34" s="104"/>
      <c r="BI34" s="90"/>
      <c r="BJ34" s="104"/>
      <c r="BK34" s="46"/>
      <c r="BL34" s="46"/>
      <c r="BM34" s="105"/>
      <c r="BN34" s="104"/>
    </row>
    <row r="35" spans="1:66" ht="21.75">
      <c r="A35" s="90"/>
      <c r="B35" s="104"/>
      <c r="C35" s="46"/>
      <c r="D35" s="46"/>
      <c r="E35" s="105"/>
      <c r="F35" s="104"/>
      <c r="G35" s="90"/>
      <c r="H35" s="104"/>
      <c r="I35" s="46"/>
      <c r="J35" s="46"/>
      <c r="K35" s="105"/>
      <c r="L35" s="104"/>
      <c r="M35" s="90"/>
      <c r="N35" s="104"/>
      <c r="O35" s="46"/>
      <c r="P35" s="46"/>
      <c r="Q35" s="105"/>
      <c r="R35" s="104"/>
      <c r="S35" s="90"/>
      <c r="T35" s="104"/>
      <c r="U35" s="46"/>
      <c r="V35" s="46"/>
      <c r="W35" s="105"/>
      <c r="X35" s="104"/>
      <c r="Y35" s="90"/>
      <c r="Z35" s="104"/>
      <c r="AA35" s="46"/>
      <c r="AB35" s="46"/>
      <c r="AC35" s="105"/>
      <c r="AD35" s="104"/>
      <c r="AE35" s="90"/>
      <c r="AF35" s="104"/>
      <c r="AG35" s="46"/>
      <c r="AH35" s="46"/>
      <c r="AI35" s="105"/>
      <c r="AJ35" s="104"/>
      <c r="AK35" s="90"/>
      <c r="AL35" s="104"/>
      <c r="AM35" s="46"/>
      <c r="AN35" s="46"/>
      <c r="AO35" s="105"/>
      <c r="AP35" s="104"/>
      <c r="AQ35" s="90"/>
      <c r="AR35" s="104"/>
      <c r="AS35" s="46"/>
      <c r="AT35" s="46"/>
      <c r="AU35" s="105"/>
      <c r="AV35" s="104"/>
      <c r="AW35" s="90"/>
      <c r="AX35" s="104"/>
      <c r="AY35" s="46"/>
      <c r="AZ35" s="46"/>
      <c r="BA35" s="105"/>
      <c r="BB35" s="104"/>
      <c r="BC35" s="90"/>
      <c r="BD35" s="104"/>
      <c r="BE35" s="46"/>
      <c r="BF35" s="46"/>
      <c r="BG35" s="105"/>
      <c r="BH35" s="104"/>
      <c r="BI35" s="90"/>
      <c r="BJ35" s="104"/>
      <c r="BK35" s="46"/>
      <c r="BL35" s="46"/>
      <c r="BM35" s="105"/>
      <c r="BN35" s="104"/>
    </row>
    <row r="36" spans="1:66" ht="21.75">
      <c r="A36" s="90"/>
      <c r="B36" s="104"/>
      <c r="C36" s="46"/>
      <c r="D36" s="46"/>
      <c r="E36" s="105"/>
      <c r="F36" s="104"/>
      <c r="G36" s="90"/>
      <c r="H36" s="104"/>
      <c r="I36" s="46"/>
      <c r="J36" s="46"/>
      <c r="K36" s="105"/>
      <c r="L36" s="104"/>
      <c r="M36" s="90"/>
      <c r="N36" s="104"/>
      <c r="O36" s="46"/>
      <c r="P36" s="46"/>
      <c r="Q36" s="105"/>
      <c r="R36" s="104"/>
      <c r="S36" s="90"/>
      <c r="T36" s="104"/>
      <c r="U36" s="46"/>
      <c r="V36" s="46"/>
      <c r="W36" s="105"/>
      <c r="X36" s="104"/>
      <c r="Y36" s="90"/>
      <c r="Z36" s="104"/>
      <c r="AA36" s="46"/>
      <c r="AB36" s="46"/>
      <c r="AC36" s="105"/>
      <c r="AD36" s="104"/>
      <c r="AE36" s="90"/>
      <c r="AF36" s="104"/>
      <c r="AG36" s="46"/>
      <c r="AH36" s="46"/>
      <c r="AI36" s="105"/>
      <c r="AJ36" s="104"/>
      <c r="AK36" s="90"/>
      <c r="AL36" s="104"/>
      <c r="AM36" s="46"/>
      <c r="AN36" s="46"/>
      <c r="AO36" s="105"/>
      <c r="AP36" s="104"/>
      <c r="AQ36" s="90"/>
      <c r="AR36" s="104"/>
      <c r="AS36" s="46"/>
      <c r="AT36" s="46"/>
      <c r="AU36" s="105"/>
      <c r="AV36" s="104"/>
      <c r="AW36" s="90"/>
      <c r="AX36" s="104"/>
      <c r="AY36" s="46"/>
      <c r="AZ36" s="46"/>
      <c r="BA36" s="105"/>
      <c r="BB36" s="104"/>
      <c r="BC36" s="90"/>
      <c r="BD36" s="104"/>
      <c r="BE36" s="46"/>
      <c r="BF36" s="46"/>
      <c r="BG36" s="105"/>
      <c r="BH36" s="104"/>
      <c r="BI36" s="90"/>
      <c r="BJ36" s="104"/>
      <c r="BK36" s="46"/>
      <c r="BL36" s="46"/>
      <c r="BM36" s="105"/>
      <c r="BN36" s="104"/>
    </row>
    <row r="37" spans="1:66" ht="21.75">
      <c r="A37" s="90"/>
      <c r="B37" s="104"/>
      <c r="C37" s="46"/>
      <c r="D37" s="46"/>
      <c r="E37" s="105"/>
      <c r="F37" s="104"/>
      <c r="G37" s="90"/>
      <c r="H37" s="104"/>
      <c r="I37" s="46"/>
      <c r="J37" s="46"/>
      <c r="K37" s="105"/>
      <c r="L37" s="104"/>
      <c r="M37" s="90"/>
      <c r="N37" s="104"/>
      <c r="O37" s="46"/>
      <c r="P37" s="46"/>
      <c r="Q37" s="105"/>
      <c r="R37" s="104"/>
      <c r="S37" s="90"/>
      <c r="T37" s="104"/>
      <c r="U37" s="46"/>
      <c r="V37" s="46"/>
      <c r="W37" s="105"/>
      <c r="X37" s="104"/>
      <c r="Y37" s="90"/>
      <c r="Z37" s="104"/>
      <c r="AA37" s="46"/>
      <c r="AB37" s="46"/>
      <c r="AC37" s="105"/>
      <c r="AD37" s="104"/>
      <c r="AE37" s="90"/>
      <c r="AF37" s="104"/>
      <c r="AG37" s="46"/>
      <c r="AH37" s="46"/>
      <c r="AI37" s="105"/>
      <c r="AJ37" s="104"/>
      <c r="AK37" s="90"/>
      <c r="AL37" s="104"/>
      <c r="AM37" s="46"/>
      <c r="AN37" s="46"/>
      <c r="AO37" s="105"/>
      <c r="AP37" s="104"/>
      <c r="AQ37" s="90"/>
      <c r="AR37" s="104"/>
      <c r="AS37" s="46"/>
      <c r="AT37" s="46"/>
      <c r="AU37" s="105"/>
      <c r="AV37" s="104"/>
      <c r="AW37" s="90"/>
      <c r="AX37" s="104"/>
      <c r="AY37" s="46"/>
      <c r="AZ37" s="46"/>
      <c r="BA37" s="105"/>
      <c r="BB37" s="104"/>
      <c r="BC37" s="90"/>
      <c r="BD37" s="104"/>
      <c r="BE37" s="46"/>
      <c r="BF37" s="46"/>
      <c r="BG37" s="105"/>
      <c r="BH37" s="104"/>
      <c r="BI37" s="90"/>
      <c r="BJ37" s="104"/>
      <c r="BK37" s="46"/>
      <c r="BL37" s="46"/>
      <c r="BM37" s="105"/>
      <c r="BN37" s="104"/>
    </row>
    <row r="38" spans="1:66" ht="22.5" thickBot="1">
      <c r="A38" s="106" t="s">
        <v>118</v>
      </c>
      <c r="B38" s="106"/>
      <c r="C38" s="106"/>
      <c r="D38" s="106"/>
      <c r="E38" s="106"/>
      <c r="F38" s="106"/>
      <c r="G38" s="106" t="s">
        <v>118</v>
      </c>
      <c r="H38" s="106"/>
      <c r="I38" s="106"/>
      <c r="J38" s="106"/>
      <c r="K38" s="106"/>
      <c r="L38" s="106"/>
      <c r="M38" s="106" t="s">
        <v>118</v>
      </c>
      <c r="N38" s="106"/>
      <c r="O38" s="106"/>
      <c r="P38" s="106"/>
      <c r="Q38" s="106"/>
      <c r="R38" s="106"/>
      <c r="S38" s="106" t="s">
        <v>118</v>
      </c>
      <c r="T38" s="106"/>
      <c r="U38" s="106"/>
      <c r="V38" s="106"/>
      <c r="W38" s="106"/>
      <c r="X38" s="106"/>
      <c r="Y38" s="106" t="s">
        <v>118</v>
      </c>
      <c r="Z38" s="106"/>
      <c r="AA38" s="106"/>
      <c r="AB38" s="106"/>
      <c r="AC38" s="106"/>
      <c r="AD38" s="106"/>
      <c r="AE38" s="106" t="s">
        <v>118</v>
      </c>
      <c r="AF38" s="106"/>
      <c r="AG38" s="106"/>
      <c r="AH38" s="106"/>
      <c r="AI38" s="106"/>
      <c r="AJ38" s="106"/>
      <c r="AK38" s="106" t="s">
        <v>118</v>
      </c>
      <c r="AL38" s="106"/>
      <c r="AM38" s="106"/>
      <c r="AN38" s="106"/>
      <c r="AO38" s="106"/>
      <c r="AP38" s="106"/>
      <c r="AQ38" s="106" t="s">
        <v>118</v>
      </c>
      <c r="AR38" s="106"/>
      <c r="AS38" s="106"/>
      <c r="AT38" s="106"/>
      <c r="AU38" s="106"/>
      <c r="AV38" s="106"/>
      <c r="AW38" s="106" t="s">
        <v>118</v>
      </c>
      <c r="AX38" s="106"/>
      <c r="AY38" s="106"/>
      <c r="AZ38" s="106"/>
      <c r="BA38" s="106"/>
      <c r="BB38" s="106"/>
      <c r="BC38" s="106" t="s">
        <v>118</v>
      </c>
      <c r="BD38" s="106"/>
      <c r="BE38" s="106"/>
      <c r="BF38" s="106"/>
      <c r="BG38" s="106"/>
      <c r="BH38" s="106"/>
      <c r="BI38" s="106" t="s">
        <v>118</v>
      </c>
      <c r="BJ38" s="106"/>
      <c r="BK38" s="106"/>
      <c r="BL38" s="106"/>
      <c r="BM38" s="106"/>
      <c r="BN38" s="106"/>
    </row>
    <row r="39" spans="1:66" ht="22.5" thickTop="1">
      <c r="A39" s="107" t="s">
        <v>86</v>
      </c>
      <c r="B39" s="108"/>
      <c r="C39" s="109"/>
      <c r="D39" s="110"/>
      <c r="E39" s="111"/>
      <c r="F39" s="44" t="s">
        <v>87</v>
      </c>
      <c r="G39" s="107" t="s">
        <v>86</v>
      </c>
      <c r="H39" s="108"/>
      <c r="I39" s="109"/>
      <c r="J39" s="110"/>
      <c r="K39" s="111"/>
      <c r="L39" s="44" t="s">
        <v>87</v>
      </c>
      <c r="M39" s="107" t="s">
        <v>86</v>
      </c>
      <c r="N39" s="108"/>
      <c r="O39" s="109"/>
      <c r="P39" s="110"/>
      <c r="Q39" s="111"/>
      <c r="R39" s="44" t="s">
        <v>87</v>
      </c>
      <c r="S39" s="107" t="s">
        <v>86</v>
      </c>
      <c r="T39" s="108"/>
      <c r="U39" s="109"/>
      <c r="V39" s="110"/>
      <c r="W39" s="111"/>
      <c r="X39" s="44" t="s">
        <v>87</v>
      </c>
      <c r="Y39" s="107" t="s">
        <v>86</v>
      </c>
      <c r="Z39" s="108"/>
      <c r="AA39" s="109"/>
      <c r="AB39" s="110"/>
      <c r="AC39" s="111"/>
      <c r="AD39" s="44" t="s">
        <v>87</v>
      </c>
      <c r="AE39" s="107" t="s">
        <v>86</v>
      </c>
      <c r="AF39" s="108"/>
      <c r="AG39" s="109"/>
      <c r="AH39" s="110"/>
      <c r="AI39" s="111"/>
      <c r="AJ39" s="44" t="s">
        <v>87</v>
      </c>
      <c r="AK39" s="107" t="s">
        <v>86</v>
      </c>
      <c r="AL39" s="108"/>
      <c r="AM39" s="109"/>
      <c r="AN39" s="110"/>
      <c r="AO39" s="111"/>
      <c r="AP39" s="44" t="s">
        <v>87</v>
      </c>
      <c r="AQ39" s="107" t="s">
        <v>86</v>
      </c>
      <c r="AR39" s="108"/>
      <c r="AS39" s="109"/>
      <c r="AT39" s="110"/>
      <c r="AU39" s="111"/>
      <c r="AV39" s="44" t="s">
        <v>87</v>
      </c>
      <c r="AW39" s="107" t="s">
        <v>86</v>
      </c>
      <c r="AX39" s="108"/>
      <c r="AY39" s="109"/>
      <c r="AZ39" s="110"/>
      <c r="BA39" s="111"/>
      <c r="BB39" s="44" t="s">
        <v>87</v>
      </c>
      <c r="BC39" s="107" t="s">
        <v>86</v>
      </c>
      <c r="BD39" s="108"/>
      <c r="BE39" s="109"/>
      <c r="BF39" s="110"/>
      <c r="BG39" s="111"/>
      <c r="BH39" s="44" t="s">
        <v>87</v>
      </c>
      <c r="BI39" s="107" t="s">
        <v>86</v>
      </c>
      <c r="BJ39" s="108"/>
      <c r="BK39" s="109"/>
      <c r="BL39" s="110"/>
      <c r="BM39" s="111"/>
      <c r="BN39" s="44" t="s">
        <v>87</v>
      </c>
    </row>
    <row r="40" spans="1:66" ht="21.75">
      <c r="A40" s="45" t="s">
        <v>88</v>
      </c>
      <c r="B40" s="46" t="s">
        <v>89</v>
      </c>
      <c r="C40" s="47" t="s">
        <v>3</v>
      </c>
      <c r="D40" s="102"/>
      <c r="E40" s="112" t="s">
        <v>90</v>
      </c>
      <c r="F40" s="44" t="s">
        <v>89</v>
      </c>
      <c r="G40" s="45" t="s">
        <v>88</v>
      </c>
      <c r="H40" s="46" t="s">
        <v>89</v>
      </c>
      <c r="I40" s="47" t="s">
        <v>3</v>
      </c>
      <c r="J40" s="102"/>
      <c r="K40" s="112" t="s">
        <v>90</v>
      </c>
      <c r="L40" s="44" t="s">
        <v>89</v>
      </c>
      <c r="M40" s="45" t="s">
        <v>88</v>
      </c>
      <c r="N40" s="46" t="s">
        <v>89</v>
      </c>
      <c r="O40" s="47" t="s">
        <v>3</v>
      </c>
      <c r="P40" s="102"/>
      <c r="Q40" s="112" t="s">
        <v>90</v>
      </c>
      <c r="R40" s="44" t="s">
        <v>89</v>
      </c>
      <c r="S40" s="45" t="s">
        <v>88</v>
      </c>
      <c r="T40" s="46" t="s">
        <v>89</v>
      </c>
      <c r="U40" s="47" t="s">
        <v>3</v>
      </c>
      <c r="V40" s="102"/>
      <c r="W40" s="112" t="s">
        <v>90</v>
      </c>
      <c r="X40" s="44" t="s">
        <v>89</v>
      </c>
      <c r="Y40" s="45" t="s">
        <v>88</v>
      </c>
      <c r="Z40" s="46" t="s">
        <v>89</v>
      </c>
      <c r="AA40" s="47" t="s">
        <v>3</v>
      </c>
      <c r="AB40" s="102"/>
      <c r="AC40" s="112" t="s">
        <v>90</v>
      </c>
      <c r="AD40" s="44" t="s">
        <v>89</v>
      </c>
      <c r="AE40" s="45" t="s">
        <v>88</v>
      </c>
      <c r="AF40" s="46" t="s">
        <v>89</v>
      </c>
      <c r="AG40" s="47" t="s">
        <v>3</v>
      </c>
      <c r="AH40" s="102"/>
      <c r="AI40" s="112" t="s">
        <v>90</v>
      </c>
      <c r="AJ40" s="44" t="s">
        <v>89</v>
      </c>
      <c r="AK40" s="45" t="s">
        <v>88</v>
      </c>
      <c r="AL40" s="46" t="s">
        <v>89</v>
      </c>
      <c r="AM40" s="47" t="s">
        <v>3</v>
      </c>
      <c r="AN40" s="102"/>
      <c r="AO40" s="112" t="s">
        <v>90</v>
      </c>
      <c r="AP40" s="44" t="s">
        <v>89</v>
      </c>
      <c r="AQ40" s="45" t="s">
        <v>88</v>
      </c>
      <c r="AR40" s="46" t="s">
        <v>89</v>
      </c>
      <c r="AS40" s="47" t="s">
        <v>3</v>
      </c>
      <c r="AT40" s="102"/>
      <c r="AU40" s="112" t="s">
        <v>90</v>
      </c>
      <c r="AV40" s="44" t="s">
        <v>89</v>
      </c>
      <c r="AW40" s="45" t="s">
        <v>88</v>
      </c>
      <c r="AX40" s="46" t="s">
        <v>89</v>
      </c>
      <c r="AY40" s="47" t="s">
        <v>3</v>
      </c>
      <c r="AZ40" s="102"/>
      <c r="BA40" s="112" t="s">
        <v>90</v>
      </c>
      <c r="BB40" s="44" t="s">
        <v>89</v>
      </c>
      <c r="BC40" s="45" t="s">
        <v>88</v>
      </c>
      <c r="BD40" s="46" t="s">
        <v>89</v>
      </c>
      <c r="BE40" s="47" t="s">
        <v>3</v>
      </c>
      <c r="BF40" s="102"/>
      <c r="BG40" s="112" t="s">
        <v>90</v>
      </c>
      <c r="BH40" s="44" t="s">
        <v>89</v>
      </c>
      <c r="BI40" s="45" t="s">
        <v>88</v>
      </c>
      <c r="BJ40" s="46" t="s">
        <v>89</v>
      </c>
      <c r="BK40" s="47" t="s">
        <v>3</v>
      </c>
      <c r="BL40" s="102"/>
      <c r="BM40" s="112" t="s">
        <v>90</v>
      </c>
      <c r="BN40" s="44" t="s">
        <v>89</v>
      </c>
    </row>
    <row r="41" spans="1:66" ht="22.5" thickBot="1">
      <c r="A41" s="50" t="s">
        <v>91</v>
      </c>
      <c r="B41" s="51" t="s">
        <v>91</v>
      </c>
      <c r="C41" s="113"/>
      <c r="D41" s="51"/>
      <c r="E41" s="114" t="s">
        <v>92</v>
      </c>
      <c r="F41" s="50" t="s">
        <v>91</v>
      </c>
      <c r="G41" s="50" t="s">
        <v>91</v>
      </c>
      <c r="H41" s="51" t="s">
        <v>91</v>
      </c>
      <c r="I41" s="113"/>
      <c r="J41" s="51"/>
      <c r="K41" s="114" t="s">
        <v>92</v>
      </c>
      <c r="L41" s="50" t="s">
        <v>91</v>
      </c>
      <c r="M41" s="50" t="s">
        <v>91</v>
      </c>
      <c r="N41" s="51" t="s">
        <v>91</v>
      </c>
      <c r="O41" s="113"/>
      <c r="P41" s="51"/>
      <c r="Q41" s="114" t="s">
        <v>92</v>
      </c>
      <c r="R41" s="50" t="s">
        <v>91</v>
      </c>
      <c r="S41" s="50" t="s">
        <v>91</v>
      </c>
      <c r="T41" s="51" t="s">
        <v>91</v>
      </c>
      <c r="U41" s="113"/>
      <c r="V41" s="51"/>
      <c r="W41" s="114" t="s">
        <v>92</v>
      </c>
      <c r="X41" s="50" t="s">
        <v>91</v>
      </c>
      <c r="Y41" s="50" t="s">
        <v>91</v>
      </c>
      <c r="Z41" s="51" t="s">
        <v>91</v>
      </c>
      <c r="AA41" s="113"/>
      <c r="AB41" s="51"/>
      <c r="AC41" s="114" t="s">
        <v>92</v>
      </c>
      <c r="AD41" s="50" t="s">
        <v>91</v>
      </c>
      <c r="AE41" s="50" t="s">
        <v>91</v>
      </c>
      <c r="AF41" s="51" t="s">
        <v>91</v>
      </c>
      <c r="AG41" s="113"/>
      <c r="AH41" s="51"/>
      <c r="AI41" s="114" t="s">
        <v>92</v>
      </c>
      <c r="AJ41" s="50" t="s">
        <v>91</v>
      </c>
      <c r="AK41" s="50" t="s">
        <v>91</v>
      </c>
      <c r="AL41" s="51" t="s">
        <v>91</v>
      </c>
      <c r="AM41" s="113"/>
      <c r="AN41" s="51"/>
      <c r="AO41" s="114" t="s">
        <v>92</v>
      </c>
      <c r="AP41" s="50" t="s">
        <v>91</v>
      </c>
      <c r="AQ41" s="50" t="s">
        <v>91</v>
      </c>
      <c r="AR41" s="51" t="s">
        <v>91</v>
      </c>
      <c r="AS41" s="113"/>
      <c r="AT41" s="51"/>
      <c r="AU41" s="114" t="s">
        <v>92</v>
      </c>
      <c r="AV41" s="50" t="s">
        <v>91</v>
      </c>
      <c r="AW41" s="50" t="s">
        <v>91</v>
      </c>
      <c r="AX41" s="51" t="s">
        <v>91</v>
      </c>
      <c r="AY41" s="113"/>
      <c r="AZ41" s="51"/>
      <c r="BA41" s="114" t="s">
        <v>92</v>
      </c>
      <c r="BB41" s="50" t="s">
        <v>91</v>
      </c>
      <c r="BC41" s="50" t="s">
        <v>91</v>
      </c>
      <c r="BD41" s="51" t="s">
        <v>91</v>
      </c>
      <c r="BE41" s="113"/>
      <c r="BF41" s="51"/>
      <c r="BG41" s="114" t="s">
        <v>92</v>
      </c>
      <c r="BH41" s="50" t="s">
        <v>91</v>
      </c>
      <c r="BI41" s="50" t="s">
        <v>91</v>
      </c>
      <c r="BJ41" s="51" t="s">
        <v>91</v>
      </c>
      <c r="BK41" s="113"/>
      <c r="BL41" s="51"/>
      <c r="BM41" s="114" t="s">
        <v>92</v>
      </c>
      <c r="BN41" s="50" t="s">
        <v>91</v>
      </c>
    </row>
    <row r="42" spans="1:66" ht="22.5" thickTop="1">
      <c r="A42" s="115"/>
      <c r="B42" s="116"/>
      <c r="C42" s="117" t="s">
        <v>119</v>
      </c>
      <c r="D42" s="118"/>
      <c r="E42" s="59"/>
      <c r="F42" s="115"/>
      <c r="G42" s="115"/>
      <c r="H42" s="116"/>
      <c r="I42" s="117" t="s">
        <v>119</v>
      </c>
      <c r="J42" s="118"/>
      <c r="K42" s="59"/>
      <c r="L42" s="115"/>
      <c r="M42" s="115"/>
      <c r="N42" s="116"/>
      <c r="O42" s="117" t="s">
        <v>119</v>
      </c>
      <c r="P42" s="118"/>
      <c r="Q42" s="59"/>
      <c r="R42" s="115"/>
      <c r="S42" s="115"/>
      <c r="T42" s="116"/>
      <c r="U42" s="117" t="s">
        <v>119</v>
      </c>
      <c r="V42" s="118"/>
      <c r="W42" s="59"/>
      <c r="X42" s="115"/>
      <c r="Y42" s="115"/>
      <c r="Z42" s="116"/>
      <c r="AA42" s="117" t="s">
        <v>119</v>
      </c>
      <c r="AB42" s="118"/>
      <c r="AC42" s="59"/>
      <c r="AD42" s="115"/>
      <c r="AE42" s="115"/>
      <c r="AF42" s="116"/>
      <c r="AG42" s="117" t="s">
        <v>119</v>
      </c>
      <c r="AH42" s="118"/>
      <c r="AI42" s="59"/>
      <c r="AJ42" s="115"/>
      <c r="AK42" s="115"/>
      <c r="AL42" s="116"/>
      <c r="AM42" s="117" t="s">
        <v>119</v>
      </c>
      <c r="AN42" s="118"/>
      <c r="AO42" s="59"/>
      <c r="AP42" s="115"/>
      <c r="AQ42" s="115"/>
      <c r="AR42" s="116"/>
      <c r="AS42" s="117" t="s">
        <v>119</v>
      </c>
      <c r="AT42" s="118"/>
      <c r="AU42" s="59"/>
      <c r="AV42" s="115"/>
      <c r="AW42" s="115"/>
      <c r="AX42" s="116"/>
      <c r="AY42" s="117" t="s">
        <v>119</v>
      </c>
      <c r="AZ42" s="118"/>
      <c r="BA42" s="59"/>
      <c r="BB42" s="115"/>
      <c r="BC42" s="115"/>
      <c r="BD42" s="116"/>
      <c r="BE42" s="117" t="s">
        <v>119</v>
      </c>
      <c r="BF42" s="118"/>
      <c r="BG42" s="59"/>
      <c r="BH42" s="115"/>
      <c r="BI42" s="115"/>
      <c r="BJ42" s="116"/>
      <c r="BK42" s="117" t="s">
        <v>119</v>
      </c>
      <c r="BL42" s="118"/>
      <c r="BM42" s="59"/>
      <c r="BN42" s="115"/>
    </row>
    <row r="43" spans="1:66" ht="21.75">
      <c r="A43" s="67">
        <v>667610</v>
      </c>
      <c r="B43" s="73">
        <f aca="true" t="shared" si="15" ref="B43:B54">F43</f>
        <v>4976</v>
      </c>
      <c r="C43" s="119"/>
      <c r="D43" s="70" t="s">
        <v>21</v>
      </c>
      <c r="E43" s="71" t="s">
        <v>120</v>
      </c>
      <c r="F43" s="67">
        <v>4976</v>
      </c>
      <c r="G43" s="67">
        <v>667610</v>
      </c>
      <c r="H43" s="73">
        <v>12262</v>
      </c>
      <c r="I43" s="119"/>
      <c r="J43" s="70" t="s">
        <v>21</v>
      </c>
      <c r="K43" s="71" t="s">
        <v>120</v>
      </c>
      <c r="L43" s="67">
        <v>6550</v>
      </c>
      <c r="M43" s="67">
        <v>667610</v>
      </c>
      <c r="N43" s="73">
        <f>H43+R43</f>
        <v>191738.5</v>
      </c>
      <c r="O43" s="119"/>
      <c r="P43" s="70" t="s">
        <v>21</v>
      </c>
      <c r="Q43" s="71" t="s">
        <v>120</v>
      </c>
      <c r="R43" s="67">
        <v>179476.5</v>
      </c>
      <c r="S43" s="67">
        <v>667610</v>
      </c>
      <c r="T43" s="73">
        <f>X43+N43</f>
        <v>198288.5</v>
      </c>
      <c r="U43" s="119"/>
      <c r="V43" s="70" t="s">
        <v>21</v>
      </c>
      <c r="W43" s="71" t="s">
        <v>120</v>
      </c>
      <c r="X43" s="67">
        <v>6550</v>
      </c>
      <c r="Y43" s="67">
        <v>667610</v>
      </c>
      <c r="Z43" s="73">
        <f>AD43+T43</f>
        <v>205463.5</v>
      </c>
      <c r="AA43" s="119"/>
      <c r="AB43" s="70" t="s">
        <v>21</v>
      </c>
      <c r="AC43" s="71" t="s">
        <v>120</v>
      </c>
      <c r="AD43" s="67">
        <v>7175</v>
      </c>
      <c r="AE43" s="67">
        <v>667610</v>
      </c>
      <c r="AF43" s="73">
        <f aca="true" t="shared" si="16" ref="AF43:AF54">AJ43+Z43</f>
        <v>261913.5</v>
      </c>
      <c r="AG43" s="119"/>
      <c r="AH43" s="70" t="s">
        <v>21</v>
      </c>
      <c r="AI43" s="71" t="s">
        <v>120</v>
      </c>
      <c r="AJ43" s="67">
        <v>56450</v>
      </c>
      <c r="AK43" s="67">
        <v>667610</v>
      </c>
      <c r="AL43" s="73">
        <f>AP43+AF43</f>
        <v>268463.5</v>
      </c>
      <c r="AM43" s="119"/>
      <c r="AN43" s="70" t="s">
        <v>21</v>
      </c>
      <c r="AO43" s="71" t="s">
        <v>120</v>
      </c>
      <c r="AP43" s="67">
        <v>6550</v>
      </c>
      <c r="AQ43" s="67">
        <v>667610</v>
      </c>
      <c r="AR43" s="73">
        <f>AV43+AL43</f>
        <v>275013.5</v>
      </c>
      <c r="AS43" s="119"/>
      <c r="AT43" s="70" t="s">
        <v>21</v>
      </c>
      <c r="AU43" s="71" t="s">
        <v>120</v>
      </c>
      <c r="AV43" s="67">
        <v>6550</v>
      </c>
      <c r="AW43" s="67">
        <v>667610</v>
      </c>
      <c r="AX43" s="73">
        <f aca="true" t="shared" si="17" ref="AX43:AX54">BB43+AR43</f>
        <v>281563.5</v>
      </c>
      <c r="AY43" s="119"/>
      <c r="AZ43" s="70" t="s">
        <v>21</v>
      </c>
      <c r="BA43" s="71" t="s">
        <v>120</v>
      </c>
      <c r="BB43" s="67">
        <v>6550</v>
      </c>
      <c r="BC43" s="67">
        <v>667610</v>
      </c>
      <c r="BD43" s="73">
        <f aca="true" t="shared" si="18" ref="BD43:BD54">BH43+AX43</f>
        <v>351563.5</v>
      </c>
      <c r="BE43" s="119"/>
      <c r="BF43" s="70" t="s">
        <v>21</v>
      </c>
      <c r="BG43" s="71" t="s">
        <v>120</v>
      </c>
      <c r="BH43" s="67">
        <v>70000</v>
      </c>
      <c r="BI43" s="67">
        <v>667610</v>
      </c>
      <c r="BJ43" s="73">
        <f>BN43+BD43-49900</f>
        <v>308663.5</v>
      </c>
      <c r="BK43" s="119"/>
      <c r="BL43" s="70" t="s">
        <v>21</v>
      </c>
      <c r="BM43" s="71" t="s">
        <v>120</v>
      </c>
      <c r="BN43" s="67">
        <v>7000</v>
      </c>
    </row>
    <row r="44" spans="1:66" ht="21.75">
      <c r="A44" s="67">
        <v>1935180</v>
      </c>
      <c r="B44" s="73">
        <f t="shared" si="15"/>
        <v>149980</v>
      </c>
      <c r="C44" s="96"/>
      <c r="D44" s="70" t="s">
        <v>25</v>
      </c>
      <c r="E44" s="71" t="s">
        <v>26</v>
      </c>
      <c r="F44" s="67">
        <v>149980</v>
      </c>
      <c r="G44" s="67">
        <v>1935180</v>
      </c>
      <c r="H44" s="73">
        <f>L44+B44</f>
        <v>300310</v>
      </c>
      <c r="I44" s="96"/>
      <c r="J44" s="70" t="s">
        <v>25</v>
      </c>
      <c r="K44" s="71" t="s">
        <v>26</v>
      </c>
      <c r="L44" s="67">
        <v>150330</v>
      </c>
      <c r="M44" s="67">
        <v>1935180</v>
      </c>
      <c r="N44" s="73">
        <v>450990</v>
      </c>
      <c r="O44" s="96"/>
      <c r="P44" s="70" t="s">
        <v>25</v>
      </c>
      <c r="Q44" s="71" t="s">
        <v>26</v>
      </c>
      <c r="R44" s="67">
        <v>150980</v>
      </c>
      <c r="S44" s="67">
        <v>1935180</v>
      </c>
      <c r="T44" s="73">
        <f>X44+N44</f>
        <v>450990</v>
      </c>
      <c r="U44" s="96"/>
      <c r="V44" s="70" t="s">
        <v>25</v>
      </c>
      <c r="W44" s="71" t="s">
        <v>26</v>
      </c>
      <c r="X44" s="67">
        <v>0</v>
      </c>
      <c r="Y44" s="67">
        <v>1935180</v>
      </c>
      <c r="Z44" s="73">
        <f>AD44+T44</f>
        <v>611440</v>
      </c>
      <c r="AA44" s="96"/>
      <c r="AB44" s="70" t="s">
        <v>25</v>
      </c>
      <c r="AC44" s="71" t="s">
        <v>26</v>
      </c>
      <c r="AD44" s="67">
        <v>160450</v>
      </c>
      <c r="AE44" s="67">
        <v>1935180</v>
      </c>
      <c r="AF44" s="73">
        <f t="shared" si="16"/>
        <v>772150</v>
      </c>
      <c r="AG44" s="96"/>
      <c r="AH44" s="70" t="s">
        <v>25</v>
      </c>
      <c r="AI44" s="71" t="s">
        <v>26</v>
      </c>
      <c r="AJ44" s="67">
        <v>160710</v>
      </c>
      <c r="AK44" s="67">
        <v>1935180</v>
      </c>
      <c r="AL44" s="73">
        <f>AP44+AF44</f>
        <v>935770</v>
      </c>
      <c r="AM44" s="96"/>
      <c r="AN44" s="70" t="s">
        <v>25</v>
      </c>
      <c r="AO44" s="71" t="s">
        <v>26</v>
      </c>
      <c r="AP44" s="67">
        <v>163620</v>
      </c>
      <c r="AQ44" s="67">
        <v>1935180</v>
      </c>
      <c r="AR44" s="73">
        <f>AV44+AL44</f>
        <v>1099390</v>
      </c>
      <c r="AS44" s="96"/>
      <c r="AT44" s="70" t="s">
        <v>25</v>
      </c>
      <c r="AU44" s="71" t="s">
        <v>26</v>
      </c>
      <c r="AV44" s="67">
        <v>163620</v>
      </c>
      <c r="AW44" s="67">
        <v>1935180</v>
      </c>
      <c r="AX44" s="73">
        <f t="shared" si="17"/>
        <v>1263010</v>
      </c>
      <c r="AY44" s="96"/>
      <c r="AZ44" s="70" t="s">
        <v>25</v>
      </c>
      <c r="BA44" s="71" t="s">
        <v>26</v>
      </c>
      <c r="BB44" s="67">
        <v>163620</v>
      </c>
      <c r="BC44" s="67">
        <v>1935180</v>
      </c>
      <c r="BD44" s="73">
        <f t="shared" si="18"/>
        <v>1440610</v>
      </c>
      <c r="BE44" s="96"/>
      <c r="BF44" s="70" t="s">
        <v>25</v>
      </c>
      <c r="BG44" s="71" t="s">
        <v>26</v>
      </c>
      <c r="BH44" s="67">
        <v>177600</v>
      </c>
      <c r="BI44" s="67">
        <v>1935180</v>
      </c>
      <c r="BJ44" s="73">
        <f>BN44+BD44</f>
        <v>1609210</v>
      </c>
      <c r="BK44" s="96"/>
      <c r="BL44" s="70" t="s">
        <v>25</v>
      </c>
      <c r="BM44" s="71" t="s">
        <v>26</v>
      </c>
      <c r="BN44" s="67">
        <v>168600</v>
      </c>
    </row>
    <row r="45" spans="1:66" ht="21.75">
      <c r="A45" s="67">
        <v>814380</v>
      </c>
      <c r="B45" s="73">
        <f t="shared" si="15"/>
        <v>42400</v>
      </c>
      <c r="C45" s="96"/>
      <c r="D45" s="70" t="s">
        <v>27</v>
      </c>
      <c r="E45" s="71" t="s">
        <v>28</v>
      </c>
      <c r="F45" s="67">
        <v>42400</v>
      </c>
      <c r="G45" s="67">
        <v>814380</v>
      </c>
      <c r="H45" s="73">
        <v>122600</v>
      </c>
      <c r="I45" s="96"/>
      <c r="J45" s="70" t="s">
        <v>27</v>
      </c>
      <c r="K45" s="71" t="s">
        <v>28</v>
      </c>
      <c r="L45" s="67">
        <v>65500</v>
      </c>
      <c r="M45" s="67">
        <v>814380</v>
      </c>
      <c r="N45" s="73">
        <f aca="true" t="shared" si="19" ref="N45:N54">R45+H45</f>
        <v>188800</v>
      </c>
      <c r="O45" s="96"/>
      <c r="P45" s="70" t="s">
        <v>27</v>
      </c>
      <c r="Q45" s="71" t="s">
        <v>28</v>
      </c>
      <c r="R45" s="67">
        <v>66200</v>
      </c>
      <c r="S45" s="67">
        <v>814380</v>
      </c>
      <c r="T45" s="73">
        <f>X45+N45</f>
        <v>210280</v>
      </c>
      <c r="U45" s="96"/>
      <c r="V45" s="70" t="s">
        <v>27</v>
      </c>
      <c r="W45" s="71" t="s">
        <v>28</v>
      </c>
      <c r="X45" s="67">
        <v>21480</v>
      </c>
      <c r="Y45" s="67">
        <v>814380</v>
      </c>
      <c r="Z45" s="73">
        <f>AD45+T45</f>
        <v>275780</v>
      </c>
      <c r="AA45" s="96"/>
      <c r="AB45" s="70" t="s">
        <v>27</v>
      </c>
      <c r="AC45" s="71" t="s">
        <v>28</v>
      </c>
      <c r="AD45" s="67">
        <v>65500</v>
      </c>
      <c r="AE45" s="67">
        <v>814380</v>
      </c>
      <c r="AF45" s="73">
        <f t="shared" si="16"/>
        <v>341280</v>
      </c>
      <c r="AG45" s="96"/>
      <c r="AH45" s="70" t="s">
        <v>27</v>
      </c>
      <c r="AI45" s="71" t="s">
        <v>28</v>
      </c>
      <c r="AJ45" s="67">
        <v>65500</v>
      </c>
      <c r="AK45" s="67">
        <v>814380</v>
      </c>
      <c r="AL45" s="73">
        <f>AP45+AF45</f>
        <v>406780</v>
      </c>
      <c r="AM45" s="96"/>
      <c r="AN45" s="70" t="s">
        <v>27</v>
      </c>
      <c r="AO45" s="71" t="s">
        <v>28</v>
      </c>
      <c r="AP45" s="67">
        <v>65500</v>
      </c>
      <c r="AQ45" s="67">
        <v>814380</v>
      </c>
      <c r="AR45" s="73">
        <f>AV45+AL45</f>
        <v>472280</v>
      </c>
      <c r="AS45" s="96"/>
      <c r="AT45" s="70" t="s">
        <v>27</v>
      </c>
      <c r="AU45" s="71" t="s">
        <v>28</v>
      </c>
      <c r="AV45" s="67">
        <v>65500</v>
      </c>
      <c r="AW45" s="67">
        <v>814380</v>
      </c>
      <c r="AX45" s="73">
        <f t="shared" si="17"/>
        <v>537780</v>
      </c>
      <c r="AY45" s="96"/>
      <c r="AZ45" s="70" t="s">
        <v>27</v>
      </c>
      <c r="BA45" s="71" t="s">
        <v>28</v>
      </c>
      <c r="BB45" s="67">
        <v>65500</v>
      </c>
      <c r="BC45" s="67">
        <v>814380</v>
      </c>
      <c r="BD45" s="73">
        <f t="shared" si="18"/>
        <v>616780</v>
      </c>
      <c r="BE45" s="96"/>
      <c r="BF45" s="70" t="s">
        <v>27</v>
      </c>
      <c r="BG45" s="71" t="s">
        <v>28</v>
      </c>
      <c r="BH45" s="67">
        <v>79000</v>
      </c>
      <c r="BI45" s="67">
        <v>814380</v>
      </c>
      <c r="BJ45" s="73">
        <f>BN45+BD45</f>
        <v>686780</v>
      </c>
      <c r="BK45" s="96"/>
      <c r="BL45" s="70" t="s">
        <v>27</v>
      </c>
      <c r="BM45" s="71" t="s">
        <v>28</v>
      </c>
      <c r="BN45" s="67">
        <v>70000</v>
      </c>
    </row>
    <row r="46" spans="1:66" ht="21.75">
      <c r="A46" s="67">
        <v>1764920</v>
      </c>
      <c r="B46" s="73">
        <f t="shared" si="15"/>
        <v>66380</v>
      </c>
      <c r="C46" s="96"/>
      <c r="D46" s="70" t="s">
        <v>29</v>
      </c>
      <c r="E46" s="71" t="s">
        <v>30</v>
      </c>
      <c r="F46" s="67">
        <v>66380</v>
      </c>
      <c r="G46" s="67">
        <v>1764920</v>
      </c>
      <c r="H46" s="73">
        <f aca="true" t="shared" si="20" ref="H46:H54">L46+B46</f>
        <v>511924</v>
      </c>
      <c r="I46" s="96"/>
      <c r="J46" s="70" t="s">
        <v>29</v>
      </c>
      <c r="K46" s="71" t="s">
        <v>30</v>
      </c>
      <c r="L46" s="67">
        <v>445544</v>
      </c>
      <c r="M46" s="67">
        <v>1764920</v>
      </c>
      <c r="N46" s="73">
        <f t="shared" si="19"/>
        <v>580874</v>
      </c>
      <c r="O46" s="96"/>
      <c r="P46" s="70" t="s">
        <v>29</v>
      </c>
      <c r="Q46" s="71" t="s">
        <v>30</v>
      </c>
      <c r="R46" s="67">
        <v>68950</v>
      </c>
      <c r="S46" s="67">
        <v>1764920</v>
      </c>
      <c r="T46" s="73">
        <f>X46+N46</f>
        <v>645024</v>
      </c>
      <c r="U46" s="96"/>
      <c r="V46" s="70" t="s">
        <v>29</v>
      </c>
      <c r="W46" s="71" t="s">
        <v>30</v>
      </c>
      <c r="X46" s="67">
        <v>64150</v>
      </c>
      <c r="Y46" s="67">
        <v>1764920</v>
      </c>
      <c r="Z46" s="73">
        <f>AD46+T46</f>
        <v>716204</v>
      </c>
      <c r="AA46" s="96"/>
      <c r="AB46" s="70" t="s">
        <v>29</v>
      </c>
      <c r="AC46" s="71" t="s">
        <v>30</v>
      </c>
      <c r="AD46" s="67">
        <v>71180</v>
      </c>
      <c r="AE46" s="67">
        <v>1764920</v>
      </c>
      <c r="AF46" s="73">
        <f t="shared" si="16"/>
        <v>782724</v>
      </c>
      <c r="AG46" s="96"/>
      <c r="AH46" s="70" t="s">
        <v>29</v>
      </c>
      <c r="AI46" s="71" t="s">
        <v>30</v>
      </c>
      <c r="AJ46" s="67">
        <v>66520</v>
      </c>
      <c r="AK46" s="67">
        <v>1764920</v>
      </c>
      <c r="AL46" s="73">
        <f>AP46+AF46</f>
        <v>846874</v>
      </c>
      <c r="AM46" s="96"/>
      <c r="AN46" s="70" t="s">
        <v>29</v>
      </c>
      <c r="AO46" s="71" t="s">
        <v>30</v>
      </c>
      <c r="AP46" s="67">
        <v>64150</v>
      </c>
      <c r="AQ46" s="67">
        <v>1764920</v>
      </c>
      <c r="AR46" s="73">
        <f>AV46+AL46</f>
        <v>912974</v>
      </c>
      <c r="AS46" s="96"/>
      <c r="AT46" s="70" t="s">
        <v>29</v>
      </c>
      <c r="AU46" s="71" t="s">
        <v>30</v>
      </c>
      <c r="AV46" s="67">
        <v>66100</v>
      </c>
      <c r="AW46" s="67">
        <v>1764920</v>
      </c>
      <c r="AX46" s="73">
        <f t="shared" si="17"/>
        <v>988454</v>
      </c>
      <c r="AY46" s="96"/>
      <c r="AZ46" s="70" t="s">
        <v>29</v>
      </c>
      <c r="BA46" s="71" t="s">
        <v>30</v>
      </c>
      <c r="BB46" s="67">
        <v>75480</v>
      </c>
      <c r="BC46" s="67">
        <v>1764920</v>
      </c>
      <c r="BD46" s="73">
        <f t="shared" si="18"/>
        <v>1067814</v>
      </c>
      <c r="BE46" s="96"/>
      <c r="BF46" s="70" t="s">
        <v>29</v>
      </c>
      <c r="BG46" s="71" t="s">
        <v>30</v>
      </c>
      <c r="BH46" s="67">
        <v>79360</v>
      </c>
      <c r="BI46" s="67">
        <v>1764920</v>
      </c>
      <c r="BJ46" s="73">
        <f>BN46+BD46</f>
        <v>1142994</v>
      </c>
      <c r="BK46" s="96"/>
      <c r="BL46" s="70" t="s">
        <v>29</v>
      </c>
      <c r="BM46" s="71" t="s">
        <v>30</v>
      </c>
      <c r="BN46" s="67">
        <v>75180</v>
      </c>
    </row>
    <row r="47" spans="1:66" ht="21.75">
      <c r="A47" s="67">
        <v>3522949</v>
      </c>
      <c r="B47" s="73">
        <f t="shared" si="15"/>
        <v>0</v>
      </c>
      <c r="C47" s="96"/>
      <c r="D47" s="70" t="s">
        <v>31</v>
      </c>
      <c r="E47" s="71" t="s">
        <v>32</v>
      </c>
      <c r="F47" s="67">
        <v>0</v>
      </c>
      <c r="G47" s="67">
        <v>3522949</v>
      </c>
      <c r="H47" s="73">
        <f t="shared" si="20"/>
        <v>24394</v>
      </c>
      <c r="I47" s="96"/>
      <c r="J47" s="70" t="s">
        <v>31</v>
      </c>
      <c r="K47" s="71" t="s">
        <v>32</v>
      </c>
      <c r="L47" s="67">
        <v>24394</v>
      </c>
      <c r="M47" s="67">
        <v>3522949</v>
      </c>
      <c r="N47" s="73">
        <f t="shared" si="19"/>
        <v>471336</v>
      </c>
      <c r="O47" s="96"/>
      <c r="P47" s="70" t="s">
        <v>31</v>
      </c>
      <c r="Q47" s="71" t="s">
        <v>32</v>
      </c>
      <c r="R47" s="67">
        <v>446942</v>
      </c>
      <c r="S47" s="67">
        <v>3522949</v>
      </c>
      <c r="T47" s="73">
        <f>X47+N47+4456</f>
        <v>510716</v>
      </c>
      <c r="U47" s="96"/>
      <c r="V47" s="70" t="s">
        <v>31</v>
      </c>
      <c r="W47" s="71" t="s">
        <v>32</v>
      </c>
      <c r="X47" s="67">
        <v>34924</v>
      </c>
      <c r="Y47" s="67">
        <v>3522949</v>
      </c>
      <c r="Z47" s="73">
        <f>AD47+T47+784</f>
        <v>555099.5</v>
      </c>
      <c r="AA47" s="96"/>
      <c r="AB47" s="70" t="s">
        <v>31</v>
      </c>
      <c r="AC47" s="71" t="s">
        <v>32</v>
      </c>
      <c r="AD47" s="67">
        <v>43599.5</v>
      </c>
      <c r="AE47" s="67">
        <v>3522949</v>
      </c>
      <c r="AF47" s="73">
        <f t="shared" si="16"/>
        <v>1051050.5</v>
      </c>
      <c r="AG47" s="96"/>
      <c r="AH47" s="70" t="s">
        <v>31</v>
      </c>
      <c r="AI47" s="71" t="s">
        <v>32</v>
      </c>
      <c r="AJ47" s="67">
        <v>495951</v>
      </c>
      <c r="AK47" s="67">
        <v>3522949</v>
      </c>
      <c r="AL47" s="73">
        <f>AP47+AF47+158368-600</f>
        <v>1651426.5</v>
      </c>
      <c r="AM47" s="96"/>
      <c r="AN47" s="70" t="s">
        <v>31</v>
      </c>
      <c r="AO47" s="71" t="s">
        <v>32</v>
      </c>
      <c r="AP47" s="67">
        <v>442608</v>
      </c>
      <c r="AQ47" s="67">
        <v>3522949</v>
      </c>
      <c r="AR47" s="73">
        <f>AV47+AL47+4860</f>
        <v>1794346.59</v>
      </c>
      <c r="AS47" s="96"/>
      <c r="AT47" s="70" t="s">
        <v>31</v>
      </c>
      <c r="AU47" s="71" t="s">
        <v>32</v>
      </c>
      <c r="AV47" s="67">
        <v>138060.09</v>
      </c>
      <c r="AW47" s="67">
        <v>3522949</v>
      </c>
      <c r="AX47" s="73">
        <f t="shared" si="17"/>
        <v>1915452.08</v>
      </c>
      <c r="AY47" s="96"/>
      <c r="AZ47" s="70" t="s">
        <v>31</v>
      </c>
      <c r="BA47" s="71" t="s">
        <v>32</v>
      </c>
      <c r="BB47" s="67">
        <v>121105.49</v>
      </c>
      <c r="BC47" s="67">
        <v>3522949</v>
      </c>
      <c r="BD47" s="73">
        <f t="shared" si="18"/>
        <v>2502980.08</v>
      </c>
      <c r="BE47" s="96"/>
      <c r="BF47" s="70" t="s">
        <v>31</v>
      </c>
      <c r="BG47" s="71" t="s">
        <v>32</v>
      </c>
      <c r="BH47" s="67">
        <v>587528</v>
      </c>
      <c r="BI47" s="67">
        <v>3522949</v>
      </c>
      <c r="BJ47" s="73">
        <f>BN47+BD47+26035</f>
        <v>2738982.2800000003</v>
      </c>
      <c r="BK47" s="96"/>
      <c r="BL47" s="70" t="s">
        <v>31</v>
      </c>
      <c r="BM47" s="71" t="s">
        <v>32</v>
      </c>
      <c r="BN47" s="67">
        <v>209967.2</v>
      </c>
    </row>
    <row r="48" spans="1:66" ht="21.75">
      <c r="A48" s="67">
        <v>1428160</v>
      </c>
      <c r="B48" s="73">
        <f t="shared" si="15"/>
        <v>0</v>
      </c>
      <c r="C48" s="96"/>
      <c r="D48" s="70" t="s">
        <v>33</v>
      </c>
      <c r="E48" s="71" t="s">
        <v>121</v>
      </c>
      <c r="F48" s="67">
        <v>0</v>
      </c>
      <c r="G48" s="67">
        <v>1428160</v>
      </c>
      <c r="H48" s="73">
        <f t="shared" si="20"/>
        <v>76254</v>
      </c>
      <c r="I48" s="96"/>
      <c r="J48" s="70" t="s">
        <v>33</v>
      </c>
      <c r="K48" s="71" t="s">
        <v>121</v>
      </c>
      <c r="L48" s="67">
        <v>76254</v>
      </c>
      <c r="M48" s="67">
        <v>1428160</v>
      </c>
      <c r="N48" s="73">
        <f t="shared" si="19"/>
        <v>130913.97</v>
      </c>
      <c r="O48" s="96"/>
      <c r="P48" s="70" t="s">
        <v>33</v>
      </c>
      <c r="Q48" s="71" t="s">
        <v>121</v>
      </c>
      <c r="R48" s="67">
        <v>54659.97</v>
      </c>
      <c r="S48" s="67">
        <v>1428160</v>
      </c>
      <c r="T48" s="73">
        <f aca="true" t="shared" si="21" ref="T48:T54">X48+N48</f>
        <v>163622.05</v>
      </c>
      <c r="U48" s="96"/>
      <c r="V48" s="70" t="s">
        <v>33</v>
      </c>
      <c r="W48" s="71" t="s">
        <v>121</v>
      </c>
      <c r="X48" s="67">
        <v>32708.08</v>
      </c>
      <c r="Y48" s="67">
        <v>1428160</v>
      </c>
      <c r="Z48" s="73">
        <f aca="true" t="shared" si="22" ref="Z48:Z54">AD48+T48</f>
        <v>215615.05</v>
      </c>
      <c r="AA48" s="96"/>
      <c r="AB48" s="70" t="s">
        <v>33</v>
      </c>
      <c r="AC48" s="71" t="s">
        <v>121</v>
      </c>
      <c r="AD48" s="67">
        <v>51993</v>
      </c>
      <c r="AE48" s="67">
        <v>1428160</v>
      </c>
      <c r="AF48" s="73">
        <f t="shared" si="16"/>
        <v>385325.3</v>
      </c>
      <c r="AG48" s="96"/>
      <c r="AH48" s="70" t="s">
        <v>33</v>
      </c>
      <c r="AI48" s="71" t="s">
        <v>121</v>
      </c>
      <c r="AJ48" s="67">
        <v>169710.25</v>
      </c>
      <c r="AK48" s="67">
        <v>1428160</v>
      </c>
      <c r="AL48" s="73">
        <f aca="true" t="shared" si="23" ref="AL48:AL54">AP48+AF48</f>
        <v>457032.94</v>
      </c>
      <c r="AM48" s="96"/>
      <c r="AN48" s="70" t="s">
        <v>33</v>
      </c>
      <c r="AO48" s="71" t="s">
        <v>121</v>
      </c>
      <c r="AP48" s="67">
        <v>71707.64</v>
      </c>
      <c r="AQ48" s="67">
        <v>1428160</v>
      </c>
      <c r="AR48" s="73">
        <f aca="true" t="shared" si="24" ref="AR48:AR54">AV48+AL48</f>
        <v>483232.06</v>
      </c>
      <c r="AS48" s="96"/>
      <c r="AT48" s="70" t="s">
        <v>33</v>
      </c>
      <c r="AU48" s="71" t="s">
        <v>121</v>
      </c>
      <c r="AV48" s="67">
        <v>26199.12</v>
      </c>
      <c r="AW48" s="67">
        <v>1428160</v>
      </c>
      <c r="AX48" s="73">
        <f t="shared" si="17"/>
        <v>512548.66</v>
      </c>
      <c r="AY48" s="96"/>
      <c r="AZ48" s="70" t="s">
        <v>33</v>
      </c>
      <c r="BA48" s="71" t="s">
        <v>121</v>
      </c>
      <c r="BB48" s="67">
        <v>29316.6</v>
      </c>
      <c r="BC48" s="67">
        <v>1428160</v>
      </c>
      <c r="BD48" s="73">
        <f t="shared" si="18"/>
        <v>582937.7</v>
      </c>
      <c r="BE48" s="96"/>
      <c r="BF48" s="70" t="s">
        <v>33</v>
      </c>
      <c r="BG48" s="71" t="s">
        <v>121</v>
      </c>
      <c r="BH48" s="67">
        <v>70389.04</v>
      </c>
      <c r="BI48" s="67">
        <v>1428160</v>
      </c>
      <c r="BJ48" s="73">
        <f>BN48+BD48</f>
        <v>620278.74</v>
      </c>
      <c r="BK48" s="96"/>
      <c r="BL48" s="70" t="s">
        <v>33</v>
      </c>
      <c r="BM48" s="71" t="s">
        <v>121</v>
      </c>
      <c r="BN48" s="67">
        <v>37341.04</v>
      </c>
    </row>
    <row r="49" spans="1:66" ht="21.75">
      <c r="A49" s="67">
        <v>218000</v>
      </c>
      <c r="B49" s="73">
        <f t="shared" si="15"/>
        <v>9230.92</v>
      </c>
      <c r="C49" s="96"/>
      <c r="D49" s="70" t="s">
        <v>35</v>
      </c>
      <c r="E49" s="71" t="s">
        <v>36</v>
      </c>
      <c r="F49" s="67">
        <v>9230.92</v>
      </c>
      <c r="G49" s="67">
        <v>218000</v>
      </c>
      <c r="H49" s="73">
        <f t="shared" si="20"/>
        <v>16890.83</v>
      </c>
      <c r="I49" s="96"/>
      <c r="J49" s="70" t="s">
        <v>35</v>
      </c>
      <c r="K49" s="71" t="s">
        <v>36</v>
      </c>
      <c r="L49" s="67">
        <v>7659.91</v>
      </c>
      <c r="M49" s="67">
        <v>218000</v>
      </c>
      <c r="N49" s="73">
        <f t="shared" si="19"/>
        <v>57041.22</v>
      </c>
      <c r="O49" s="96"/>
      <c r="P49" s="70" t="s">
        <v>35</v>
      </c>
      <c r="Q49" s="71" t="s">
        <v>36</v>
      </c>
      <c r="R49" s="67">
        <v>40150.39</v>
      </c>
      <c r="S49" s="67">
        <v>218000</v>
      </c>
      <c r="T49" s="73">
        <f t="shared" si="21"/>
        <v>64296.6</v>
      </c>
      <c r="U49" s="96"/>
      <c r="V49" s="70" t="s">
        <v>35</v>
      </c>
      <c r="W49" s="71" t="s">
        <v>36</v>
      </c>
      <c r="X49" s="67">
        <v>7255.38</v>
      </c>
      <c r="Y49" s="67">
        <v>218000</v>
      </c>
      <c r="Z49" s="73">
        <f t="shared" si="22"/>
        <v>74688.08</v>
      </c>
      <c r="AA49" s="96"/>
      <c r="AB49" s="70" t="s">
        <v>35</v>
      </c>
      <c r="AC49" s="71" t="s">
        <v>36</v>
      </c>
      <c r="AD49" s="67">
        <v>10391.48</v>
      </c>
      <c r="AE49" s="67">
        <v>218000</v>
      </c>
      <c r="AF49" s="73">
        <f t="shared" si="16"/>
        <v>82966.27</v>
      </c>
      <c r="AG49" s="96"/>
      <c r="AH49" s="70" t="s">
        <v>35</v>
      </c>
      <c r="AI49" s="71" t="s">
        <v>36</v>
      </c>
      <c r="AJ49" s="67">
        <v>8278.19</v>
      </c>
      <c r="AK49" s="67">
        <v>218000</v>
      </c>
      <c r="AL49" s="73">
        <f t="shared" si="23"/>
        <v>93588.23000000001</v>
      </c>
      <c r="AM49" s="96"/>
      <c r="AN49" s="70" t="s">
        <v>35</v>
      </c>
      <c r="AO49" s="71" t="s">
        <v>36</v>
      </c>
      <c r="AP49" s="67">
        <v>10621.96</v>
      </c>
      <c r="AQ49" s="67">
        <v>218000</v>
      </c>
      <c r="AR49" s="73">
        <f t="shared" si="24"/>
        <v>103189.46</v>
      </c>
      <c r="AS49" s="96"/>
      <c r="AT49" s="70" t="s">
        <v>35</v>
      </c>
      <c r="AU49" s="71" t="s">
        <v>36</v>
      </c>
      <c r="AV49" s="67">
        <v>9601.23</v>
      </c>
      <c r="AW49" s="67">
        <v>218000</v>
      </c>
      <c r="AX49" s="73">
        <f t="shared" si="17"/>
        <v>114282.67000000001</v>
      </c>
      <c r="AY49" s="96"/>
      <c r="AZ49" s="70" t="s">
        <v>35</v>
      </c>
      <c r="BA49" s="71" t="s">
        <v>36</v>
      </c>
      <c r="BB49" s="67">
        <v>11093.21</v>
      </c>
      <c r="BC49" s="67">
        <v>218000</v>
      </c>
      <c r="BD49" s="73">
        <f t="shared" si="18"/>
        <v>125590.13</v>
      </c>
      <c r="BE49" s="96"/>
      <c r="BF49" s="70" t="s">
        <v>35</v>
      </c>
      <c r="BG49" s="71" t="s">
        <v>36</v>
      </c>
      <c r="BH49" s="67">
        <v>11307.46</v>
      </c>
      <c r="BI49" s="67">
        <v>218000</v>
      </c>
      <c r="BJ49" s="73">
        <f>BN49+BD49</f>
        <v>135439.44</v>
      </c>
      <c r="BK49" s="96"/>
      <c r="BL49" s="70" t="s">
        <v>35</v>
      </c>
      <c r="BM49" s="71" t="s">
        <v>36</v>
      </c>
      <c r="BN49" s="67">
        <v>9849.31</v>
      </c>
    </row>
    <row r="50" spans="1:66" ht="21.75">
      <c r="A50" s="67">
        <v>1938380</v>
      </c>
      <c r="B50" s="73">
        <f t="shared" si="15"/>
        <v>0</v>
      </c>
      <c r="C50" s="96"/>
      <c r="D50" s="70" t="s">
        <v>41</v>
      </c>
      <c r="E50" s="120">
        <v>400</v>
      </c>
      <c r="F50" s="72">
        <v>0</v>
      </c>
      <c r="G50" s="67">
        <v>1938380</v>
      </c>
      <c r="H50" s="73">
        <f t="shared" si="20"/>
        <v>31000</v>
      </c>
      <c r="I50" s="96"/>
      <c r="J50" s="70" t="s">
        <v>41</v>
      </c>
      <c r="K50" s="120">
        <v>400</v>
      </c>
      <c r="L50" s="72">
        <v>31000</v>
      </c>
      <c r="M50" s="67">
        <v>1938380</v>
      </c>
      <c r="N50" s="73">
        <f t="shared" si="19"/>
        <v>191000</v>
      </c>
      <c r="O50" s="96"/>
      <c r="P50" s="70" t="s">
        <v>41</v>
      </c>
      <c r="Q50" s="120">
        <v>400</v>
      </c>
      <c r="R50" s="72">
        <v>160000</v>
      </c>
      <c r="S50" s="67">
        <v>1938380</v>
      </c>
      <c r="T50" s="73">
        <f t="shared" si="21"/>
        <v>421580</v>
      </c>
      <c r="U50" s="96"/>
      <c r="V50" s="70" t="s">
        <v>41</v>
      </c>
      <c r="W50" s="120">
        <v>400</v>
      </c>
      <c r="X50" s="72">
        <v>230580</v>
      </c>
      <c r="Y50" s="67">
        <v>1938380</v>
      </c>
      <c r="Z50" s="73">
        <f t="shared" si="22"/>
        <v>746580</v>
      </c>
      <c r="AA50" s="96"/>
      <c r="AB50" s="70" t="s">
        <v>41</v>
      </c>
      <c r="AC50" s="120">
        <v>400</v>
      </c>
      <c r="AD50" s="72">
        <v>325000</v>
      </c>
      <c r="AE50" s="67">
        <v>1938380</v>
      </c>
      <c r="AF50" s="73">
        <f t="shared" si="16"/>
        <v>818580</v>
      </c>
      <c r="AG50" s="96"/>
      <c r="AH50" s="70" t="s">
        <v>41</v>
      </c>
      <c r="AI50" s="120">
        <v>400</v>
      </c>
      <c r="AJ50" s="72">
        <v>72000</v>
      </c>
      <c r="AK50" s="67">
        <v>1938380</v>
      </c>
      <c r="AL50" s="73">
        <f t="shared" si="23"/>
        <v>868580</v>
      </c>
      <c r="AM50" s="96"/>
      <c r="AN50" s="70" t="s">
        <v>41</v>
      </c>
      <c r="AO50" s="120">
        <v>400</v>
      </c>
      <c r="AP50" s="72">
        <v>50000</v>
      </c>
      <c r="AQ50" s="67">
        <v>1938380</v>
      </c>
      <c r="AR50" s="73">
        <f t="shared" si="24"/>
        <v>893580</v>
      </c>
      <c r="AS50" s="96"/>
      <c r="AT50" s="70" t="s">
        <v>41</v>
      </c>
      <c r="AU50" s="120">
        <v>400</v>
      </c>
      <c r="AV50" s="72">
        <v>25000</v>
      </c>
      <c r="AW50" s="67">
        <v>1938380</v>
      </c>
      <c r="AX50" s="73">
        <f t="shared" si="17"/>
        <v>1089580</v>
      </c>
      <c r="AY50" s="96"/>
      <c r="AZ50" s="70" t="s">
        <v>41</v>
      </c>
      <c r="BA50" s="120">
        <v>400</v>
      </c>
      <c r="BB50" s="72">
        <v>196000</v>
      </c>
      <c r="BC50" s="67">
        <v>1938380</v>
      </c>
      <c r="BD50" s="73">
        <f t="shared" si="18"/>
        <v>1161580</v>
      </c>
      <c r="BE50" s="96"/>
      <c r="BF50" s="70" t="s">
        <v>41</v>
      </c>
      <c r="BG50" s="120">
        <v>400</v>
      </c>
      <c r="BH50" s="72">
        <v>72000</v>
      </c>
      <c r="BI50" s="67">
        <v>1938380</v>
      </c>
      <c r="BJ50" s="73">
        <f>BN50+BD50</f>
        <v>1161580</v>
      </c>
      <c r="BK50" s="96"/>
      <c r="BL50" s="70" t="s">
        <v>41</v>
      </c>
      <c r="BM50" s="120">
        <v>400</v>
      </c>
      <c r="BN50" s="72">
        <v>0</v>
      </c>
    </row>
    <row r="51" spans="1:66" ht="21.75">
      <c r="A51" s="67">
        <v>100000</v>
      </c>
      <c r="B51" s="73">
        <f t="shared" si="15"/>
        <v>0</v>
      </c>
      <c r="C51" s="96"/>
      <c r="D51" s="70" t="s">
        <v>122</v>
      </c>
      <c r="E51" s="71"/>
      <c r="F51" s="72">
        <v>0</v>
      </c>
      <c r="G51" s="67">
        <v>100000</v>
      </c>
      <c r="H51" s="73">
        <f t="shared" si="20"/>
        <v>0</v>
      </c>
      <c r="I51" s="96"/>
      <c r="J51" s="70" t="s">
        <v>122</v>
      </c>
      <c r="K51" s="71"/>
      <c r="L51" s="72">
        <v>0</v>
      </c>
      <c r="M51" s="67">
        <v>100000</v>
      </c>
      <c r="N51" s="73">
        <f t="shared" si="19"/>
        <v>0</v>
      </c>
      <c r="O51" s="96"/>
      <c r="P51" s="70" t="s">
        <v>122</v>
      </c>
      <c r="Q51" s="71"/>
      <c r="R51" s="72">
        <v>0</v>
      </c>
      <c r="S51" s="67">
        <v>100000</v>
      </c>
      <c r="T51" s="73">
        <f t="shared" si="21"/>
        <v>0</v>
      </c>
      <c r="U51" s="96"/>
      <c r="V51" s="70" t="s">
        <v>122</v>
      </c>
      <c r="W51" s="71"/>
      <c r="X51" s="72">
        <v>0</v>
      </c>
      <c r="Y51" s="67">
        <v>100000</v>
      </c>
      <c r="Z51" s="73">
        <f t="shared" si="22"/>
        <v>0</v>
      </c>
      <c r="AA51" s="96"/>
      <c r="AB51" s="70" t="s">
        <v>122</v>
      </c>
      <c r="AC51" s="71"/>
      <c r="AD51" s="72">
        <v>0</v>
      </c>
      <c r="AE51" s="67">
        <v>100000</v>
      </c>
      <c r="AF51" s="73">
        <f t="shared" si="16"/>
        <v>0</v>
      </c>
      <c r="AG51" s="96"/>
      <c r="AH51" s="70" t="s">
        <v>122</v>
      </c>
      <c r="AI51" s="71"/>
      <c r="AJ51" s="72"/>
      <c r="AK51" s="67">
        <v>100000</v>
      </c>
      <c r="AL51" s="73">
        <f t="shared" si="23"/>
        <v>17520</v>
      </c>
      <c r="AM51" s="96"/>
      <c r="AN51" s="70" t="s">
        <v>122</v>
      </c>
      <c r="AO51" s="71" t="s">
        <v>66</v>
      </c>
      <c r="AP51" s="72">
        <v>17520</v>
      </c>
      <c r="AQ51" s="67">
        <v>100000</v>
      </c>
      <c r="AR51" s="73">
        <f t="shared" si="24"/>
        <v>18560</v>
      </c>
      <c r="AS51" s="96"/>
      <c r="AT51" s="70" t="s">
        <v>122</v>
      </c>
      <c r="AU51" s="71" t="s">
        <v>66</v>
      </c>
      <c r="AV51" s="72">
        <v>1040</v>
      </c>
      <c r="AW51" s="67">
        <v>100000</v>
      </c>
      <c r="AX51" s="73">
        <f t="shared" si="17"/>
        <v>18560</v>
      </c>
      <c r="AY51" s="96"/>
      <c r="AZ51" s="70" t="s">
        <v>122</v>
      </c>
      <c r="BA51" s="71" t="s">
        <v>66</v>
      </c>
      <c r="BB51" s="72">
        <v>0</v>
      </c>
      <c r="BC51" s="67">
        <v>100000</v>
      </c>
      <c r="BD51" s="73">
        <f t="shared" si="18"/>
        <v>18560</v>
      </c>
      <c r="BE51" s="96"/>
      <c r="BF51" s="70" t="s">
        <v>122</v>
      </c>
      <c r="BG51" s="71" t="s">
        <v>66</v>
      </c>
      <c r="BH51" s="72">
        <v>0</v>
      </c>
      <c r="BI51" s="67">
        <v>100000</v>
      </c>
      <c r="BJ51" s="73">
        <f>BN51+BD51</f>
        <v>18560</v>
      </c>
      <c r="BK51" s="96"/>
      <c r="BL51" s="70" t="s">
        <v>122</v>
      </c>
      <c r="BM51" s="71" t="s">
        <v>66</v>
      </c>
      <c r="BN51" s="72">
        <v>0</v>
      </c>
    </row>
    <row r="52" spans="1:66" ht="21.75">
      <c r="A52" s="67">
        <v>220600</v>
      </c>
      <c r="B52" s="73">
        <f t="shared" si="15"/>
        <v>0</v>
      </c>
      <c r="C52" s="96"/>
      <c r="D52" s="70" t="s">
        <v>37</v>
      </c>
      <c r="E52" s="71" t="s">
        <v>123</v>
      </c>
      <c r="F52" s="72">
        <v>0</v>
      </c>
      <c r="G52" s="67">
        <v>220600</v>
      </c>
      <c r="H52" s="73">
        <f t="shared" si="20"/>
        <v>0</v>
      </c>
      <c r="I52" s="96"/>
      <c r="J52" s="70" t="s">
        <v>37</v>
      </c>
      <c r="K52" s="71" t="s">
        <v>123</v>
      </c>
      <c r="L52" s="72">
        <v>0</v>
      </c>
      <c r="M52" s="67">
        <v>220600</v>
      </c>
      <c r="N52" s="73">
        <f t="shared" si="19"/>
        <v>59300</v>
      </c>
      <c r="O52" s="96"/>
      <c r="P52" s="70" t="s">
        <v>37</v>
      </c>
      <c r="Q52" s="71" t="s">
        <v>123</v>
      </c>
      <c r="R52" s="72">
        <v>59300</v>
      </c>
      <c r="S52" s="67">
        <v>220600</v>
      </c>
      <c r="T52" s="73">
        <f t="shared" si="21"/>
        <v>114890</v>
      </c>
      <c r="U52" s="96"/>
      <c r="V52" s="70" t="s">
        <v>37</v>
      </c>
      <c r="W52" s="71" t="s">
        <v>123</v>
      </c>
      <c r="X52" s="72">
        <v>55590</v>
      </c>
      <c r="Y52" s="67">
        <v>220600</v>
      </c>
      <c r="Z52" s="73">
        <f t="shared" si="22"/>
        <v>257240</v>
      </c>
      <c r="AA52" s="96"/>
      <c r="AB52" s="70" t="s">
        <v>37</v>
      </c>
      <c r="AC52" s="71" t="s">
        <v>123</v>
      </c>
      <c r="AD52" s="72">
        <v>142350</v>
      </c>
      <c r="AE52" s="67">
        <v>220600</v>
      </c>
      <c r="AF52" s="73">
        <f t="shared" si="16"/>
        <v>257240</v>
      </c>
      <c r="AG52" s="96"/>
      <c r="AH52" s="70" t="s">
        <v>37</v>
      </c>
      <c r="AI52" s="71" t="s">
        <v>123</v>
      </c>
      <c r="AJ52" s="72"/>
      <c r="AK52" s="67">
        <v>220600</v>
      </c>
      <c r="AL52" s="73">
        <f t="shared" si="23"/>
        <v>257240</v>
      </c>
      <c r="AM52" s="96"/>
      <c r="AN52" s="70" t="s">
        <v>37</v>
      </c>
      <c r="AO52" s="71" t="s">
        <v>123</v>
      </c>
      <c r="AP52" s="72"/>
      <c r="AQ52" s="67">
        <v>220600</v>
      </c>
      <c r="AR52" s="73">
        <f t="shared" si="24"/>
        <v>257240</v>
      </c>
      <c r="AS52" s="96"/>
      <c r="AT52" s="70" t="s">
        <v>37</v>
      </c>
      <c r="AU52" s="71" t="s">
        <v>38</v>
      </c>
      <c r="AV52" s="72"/>
      <c r="AW52" s="67">
        <v>220600</v>
      </c>
      <c r="AX52" s="73">
        <f t="shared" si="17"/>
        <v>322740</v>
      </c>
      <c r="AY52" s="96"/>
      <c r="AZ52" s="70" t="s">
        <v>37</v>
      </c>
      <c r="BA52" s="71" t="s">
        <v>38</v>
      </c>
      <c r="BB52" s="72">
        <v>65500</v>
      </c>
      <c r="BC52" s="67">
        <v>220600</v>
      </c>
      <c r="BD52" s="73">
        <f t="shared" si="18"/>
        <v>358360</v>
      </c>
      <c r="BE52" s="96"/>
      <c r="BF52" s="70" t="s">
        <v>37</v>
      </c>
      <c r="BG52" s="71" t="s">
        <v>38</v>
      </c>
      <c r="BH52" s="72">
        <v>35620</v>
      </c>
      <c r="BI52" s="67">
        <v>220600</v>
      </c>
      <c r="BJ52" s="73">
        <f>BN52+BD52</f>
        <v>383110</v>
      </c>
      <c r="BK52" s="96"/>
      <c r="BL52" s="70" t="s">
        <v>37</v>
      </c>
      <c r="BM52" s="71" t="s">
        <v>38</v>
      </c>
      <c r="BN52" s="72">
        <v>24750</v>
      </c>
    </row>
    <row r="53" spans="1:66" ht="21.75">
      <c r="A53" s="67">
        <v>3757821</v>
      </c>
      <c r="B53" s="73">
        <f t="shared" si="15"/>
        <v>0</v>
      </c>
      <c r="C53" s="96"/>
      <c r="D53" s="70" t="s">
        <v>39</v>
      </c>
      <c r="E53" s="71" t="s">
        <v>124</v>
      </c>
      <c r="F53" s="72">
        <v>0</v>
      </c>
      <c r="G53" s="67">
        <v>3757821</v>
      </c>
      <c r="H53" s="73">
        <f t="shared" si="20"/>
        <v>0</v>
      </c>
      <c r="I53" s="96"/>
      <c r="J53" s="70" t="s">
        <v>39</v>
      </c>
      <c r="K53" s="71" t="s">
        <v>124</v>
      </c>
      <c r="L53" s="72">
        <v>0</v>
      </c>
      <c r="M53" s="67">
        <v>3757821</v>
      </c>
      <c r="N53" s="73">
        <f t="shared" si="19"/>
        <v>0</v>
      </c>
      <c r="O53" s="96"/>
      <c r="P53" s="70" t="s">
        <v>39</v>
      </c>
      <c r="Q53" s="71" t="s">
        <v>124</v>
      </c>
      <c r="R53" s="72">
        <v>0</v>
      </c>
      <c r="S53" s="67">
        <v>3757821</v>
      </c>
      <c r="T53" s="73">
        <f t="shared" si="21"/>
        <v>0</v>
      </c>
      <c r="U53" s="96"/>
      <c r="V53" s="70" t="s">
        <v>39</v>
      </c>
      <c r="W53" s="71" t="s">
        <v>124</v>
      </c>
      <c r="X53" s="72">
        <v>0</v>
      </c>
      <c r="Y53" s="67">
        <v>3757821</v>
      </c>
      <c r="Z53" s="73">
        <f t="shared" si="22"/>
        <v>0</v>
      </c>
      <c r="AA53" s="96"/>
      <c r="AB53" s="70" t="s">
        <v>39</v>
      </c>
      <c r="AC53" s="71" t="s">
        <v>124</v>
      </c>
      <c r="AD53" s="72">
        <v>0</v>
      </c>
      <c r="AE53" s="67">
        <v>3757821</v>
      </c>
      <c r="AF53" s="73">
        <f t="shared" si="16"/>
        <v>26900</v>
      </c>
      <c r="AG53" s="96"/>
      <c r="AH53" s="70" t="s">
        <v>39</v>
      </c>
      <c r="AI53" s="71" t="s">
        <v>124</v>
      </c>
      <c r="AJ53" s="72">
        <v>26900</v>
      </c>
      <c r="AK53" s="67">
        <v>3757821</v>
      </c>
      <c r="AL53" s="73">
        <f t="shared" si="23"/>
        <v>2082400</v>
      </c>
      <c r="AM53" s="96"/>
      <c r="AN53" s="70" t="s">
        <v>39</v>
      </c>
      <c r="AO53" s="71" t="s">
        <v>124</v>
      </c>
      <c r="AP53" s="72">
        <v>2055500</v>
      </c>
      <c r="AQ53" s="67">
        <v>3757821</v>
      </c>
      <c r="AR53" s="73">
        <f t="shared" si="24"/>
        <v>2082400</v>
      </c>
      <c r="AS53" s="96"/>
      <c r="AT53" s="70" t="s">
        <v>39</v>
      </c>
      <c r="AU53" s="71" t="s">
        <v>66</v>
      </c>
      <c r="AV53" s="72">
        <v>0</v>
      </c>
      <c r="AW53" s="67">
        <v>3757821</v>
      </c>
      <c r="AX53" s="73">
        <f t="shared" si="17"/>
        <v>2179700</v>
      </c>
      <c r="AY53" s="96"/>
      <c r="AZ53" s="70" t="s">
        <v>39</v>
      </c>
      <c r="BA53" s="71" t="s">
        <v>66</v>
      </c>
      <c r="BB53" s="72">
        <v>97300</v>
      </c>
      <c r="BC53" s="67">
        <v>3757821</v>
      </c>
      <c r="BD53" s="73">
        <f t="shared" si="18"/>
        <v>2947600</v>
      </c>
      <c r="BE53" s="96"/>
      <c r="BF53" s="70" t="s">
        <v>39</v>
      </c>
      <c r="BG53" s="71" t="s">
        <v>66</v>
      </c>
      <c r="BH53" s="72">
        <v>767900</v>
      </c>
      <c r="BI53" s="67">
        <v>3757821</v>
      </c>
      <c r="BJ53" s="73">
        <f>BN53+BD53+49900</f>
        <v>3664500</v>
      </c>
      <c r="BK53" s="96"/>
      <c r="BL53" s="70" t="s">
        <v>39</v>
      </c>
      <c r="BM53" s="71" t="s">
        <v>66</v>
      </c>
      <c r="BN53" s="72">
        <v>667000</v>
      </c>
    </row>
    <row r="54" spans="1:66" ht="21.75">
      <c r="A54" s="67"/>
      <c r="B54" s="73">
        <f t="shared" si="15"/>
        <v>0</v>
      </c>
      <c r="C54" s="96"/>
      <c r="D54" s="70" t="s">
        <v>39</v>
      </c>
      <c r="E54" s="71" t="s">
        <v>125</v>
      </c>
      <c r="F54" s="72">
        <v>0</v>
      </c>
      <c r="G54" s="67"/>
      <c r="H54" s="73">
        <f t="shared" si="20"/>
        <v>0</v>
      </c>
      <c r="I54" s="96"/>
      <c r="J54" s="70" t="s">
        <v>39</v>
      </c>
      <c r="K54" s="71" t="s">
        <v>125</v>
      </c>
      <c r="L54" s="72">
        <v>0</v>
      </c>
      <c r="M54" s="67"/>
      <c r="N54" s="73">
        <f t="shared" si="19"/>
        <v>0</v>
      </c>
      <c r="O54" s="96"/>
      <c r="P54" s="70" t="s">
        <v>39</v>
      </c>
      <c r="Q54" s="71" t="s">
        <v>125</v>
      </c>
      <c r="R54" s="72">
        <v>0</v>
      </c>
      <c r="S54" s="67"/>
      <c r="T54" s="73">
        <f t="shared" si="21"/>
        <v>0</v>
      </c>
      <c r="U54" s="96"/>
      <c r="V54" s="70" t="s">
        <v>39</v>
      </c>
      <c r="W54" s="71" t="s">
        <v>125</v>
      </c>
      <c r="X54" s="72">
        <v>0</v>
      </c>
      <c r="Y54" s="67"/>
      <c r="Z54" s="73">
        <f t="shared" si="22"/>
        <v>0</v>
      </c>
      <c r="AA54" s="96"/>
      <c r="AB54" s="70" t="s">
        <v>39</v>
      </c>
      <c r="AC54" s="71" t="s">
        <v>125</v>
      </c>
      <c r="AD54" s="72">
        <v>0</v>
      </c>
      <c r="AE54" s="67"/>
      <c r="AF54" s="73">
        <f t="shared" si="16"/>
        <v>0</v>
      </c>
      <c r="AG54" s="96"/>
      <c r="AH54" s="70" t="s">
        <v>39</v>
      </c>
      <c r="AI54" s="71" t="s">
        <v>125</v>
      </c>
      <c r="AJ54" s="72">
        <v>0</v>
      </c>
      <c r="AK54" s="67"/>
      <c r="AL54" s="73">
        <f t="shared" si="23"/>
        <v>0</v>
      </c>
      <c r="AM54" s="96"/>
      <c r="AN54" s="70" t="s">
        <v>39</v>
      </c>
      <c r="AO54" s="71" t="s">
        <v>125</v>
      </c>
      <c r="AP54" s="72">
        <v>0</v>
      </c>
      <c r="AQ54" s="67"/>
      <c r="AR54" s="73">
        <f t="shared" si="24"/>
        <v>0</v>
      </c>
      <c r="AS54" s="96"/>
      <c r="AT54" s="70" t="s">
        <v>39</v>
      </c>
      <c r="AU54" s="71" t="s">
        <v>66</v>
      </c>
      <c r="AV54" s="72">
        <v>0</v>
      </c>
      <c r="AW54" s="67"/>
      <c r="AX54" s="73">
        <f t="shared" si="17"/>
        <v>0</v>
      </c>
      <c r="AY54" s="96"/>
      <c r="AZ54" s="70" t="s">
        <v>39</v>
      </c>
      <c r="BA54" s="71" t="s">
        <v>66</v>
      </c>
      <c r="BB54" s="72">
        <v>0</v>
      </c>
      <c r="BC54" s="67"/>
      <c r="BD54" s="73">
        <f t="shared" si="18"/>
        <v>0</v>
      </c>
      <c r="BE54" s="96"/>
      <c r="BF54" s="70" t="s">
        <v>39</v>
      </c>
      <c r="BG54" s="71" t="s">
        <v>66</v>
      </c>
      <c r="BH54" s="72">
        <v>0</v>
      </c>
      <c r="BI54" s="67"/>
      <c r="BJ54" s="73">
        <f>BN54+BD54</f>
        <v>0</v>
      </c>
      <c r="BK54" s="96"/>
      <c r="BL54" s="70" t="s">
        <v>39</v>
      </c>
      <c r="BM54" s="71" t="s">
        <v>66</v>
      </c>
      <c r="BN54" s="72">
        <v>0</v>
      </c>
    </row>
    <row r="55" spans="1:66" ht="22.5" thickBot="1">
      <c r="A55" s="121">
        <f>SUM(A43:A54)</f>
        <v>16368000</v>
      </c>
      <c r="B55" s="122">
        <f>SUM(B43:B54)</f>
        <v>272966.92</v>
      </c>
      <c r="C55" s="96"/>
      <c r="D55" s="79"/>
      <c r="E55" s="71"/>
      <c r="F55" s="121">
        <f>SUM(F43:F54)</f>
        <v>272966.92</v>
      </c>
      <c r="G55" s="121">
        <f>SUM(G43:G54)</f>
        <v>16368000</v>
      </c>
      <c r="H55" s="122">
        <f>SUM(H43:H54)</f>
        <v>1095634.83</v>
      </c>
      <c r="I55" s="96"/>
      <c r="J55" s="79"/>
      <c r="K55" s="71"/>
      <c r="L55" s="121">
        <f>SUM(L43:L54)</f>
        <v>807231.91</v>
      </c>
      <c r="M55" s="121">
        <f>SUM(M43:M54)</f>
        <v>16368000</v>
      </c>
      <c r="N55" s="122">
        <f>SUM(N43:N54)</f>
        <v>2321993.69</v>
      </c>
      <c r="O55" s="96"/>
      <c r="P55" s="79"/>
      <c r="Q55" s="71"/>
      <c r="R55" s="121">
        <f>SUM(R43:R54)</f>
        <v>1226658.8599999999</v>
      </c>
      <c r="S55" s="121">
        <f>SUM(S43:S54)</f>
        <v>16368000</v>
      </c>
      <c r="T55" s="122">
        <f>SUM(T43:T54)</f>
        <v>2779687.15</v>
      </c>
      <c r="U55" s="96"/>
      <c r="V55" s="79"/>
      <c r="W55" s="71"/>
      <c r="X55" s="121">
        <f>SUM(X43:X54)</f>
        <v>453237.46</v>
      </c>
      <c r="Y55" s="121">
        <f>SUM(Y43:Y54)</f>
        <v>16368000</v>
      </c>
      <c r="Z55" s="122">
        <f>SUM(Z43:Z54)</f>
        <v>3658110.13</v>
      </c>
      <c r="AA55" s="96"/>
      <c r="AB55" s="79"/>
      <c r="AC55" s="71"/>
      <c r="AD55" s="121">
        <f>SUM(AD43:AD54)</f>
        <v>877638.98</v>
      </c>
      <c r="AE55" s="121">
        <f>SUM(AE43:AE54)</f>
        <v>16368000</v>
      </c>
      <c r="AF55" s="122">
        <f>SUM(AF43:AF54)</f>
        <v>4780129.57</v>
      </c>
      <c r="AG55" s="96"/>
      <c r="AH55" s="79"/>
      <c r="AI55" s="71"/>
      <c r="AJ55" s="121">
        <f>SUM(AJ43:AJ54)</f>
        <v>1122019.44</v>
      </c>
      <c r="AK55" s="121">
        <f>SUM(AK43:AK54)</f>
        <v>16368000</v>
      </c>
      <c r="AL55" s="122">
        <f>SUM(AL43:AL54)</f>
        <v>7885675.170000001</v>
      </c>
      <c r="AM55" s="96"/>
      <c r="AN55" s="79"/>
      <c r="AO55" s="71"/>
      <c r="AP55" s="121">
        <f>SUM(AP43:AP54)</f>
        <v>2947777.6</v>
      </c>
      <c r="AQ55" s="121">
        <f>SUM(AQ43:AQ54)</f>
        <v>16368000</v>
      </c>
      <c r="AR55" s="122">
        <f>SUM(AR43:AR54)</f>
        <v>8392205.61</v>
      </c>
      <c r="AS55" s="96"/>
      <c r="AT55" s="79"/>
      <c r="AU55" s="71"/>
      <c r="AV55" s="121">
        <f>SUM(AV43:AV54)</f>
        <v>501670.43999999994</v>
      </c>
      <c r="AW55" s="121">
        <f>SUM(AW43:AW54)</f>
        <v>16368000</v>
      </c>
      <c r="AX55" s="122">
        <f>SUM(AX43:AX54)</f>
        <v>9223670.91</v>
      </c>
      <c r="AY55" s="96"/>
      <c r="AZ55" s="79"/>
      <c r="BA55" s="71"/>
      <c r="BB55" s="121">
        <f>SUM(BB43:BB54)</f>
        <v>831465.3</v>
      </c>
      <c r="BC55" s="121">
        <f>SUM(BC43:BC54)</f>
        <v>16368000</v>
      </c>
      <c r="BD55" s="122">
        <f>SUM(BD43:BD54)</f>
        <v>11174375.41</v>
      </c>
      <c r="BE55" s="96"/>
      <c r="BF55" s="79"/>
      <c r="BG55" s="71"/>
      <c r="BH55" s="121">
        <f>SUM(BH43:BH54)</f>
        <v>1950704.5</v>
      </c>
      <c r="BI55" s="121">
        <f>SUM(BI43:BI54)</f>
        <v>16368000</v>
      </c>
      <c r="BJ55" s="122">
        <f>SUM(BJ43:BJ54)</f>
        <v>12470097.96</v>
      </c>
      <c r="BK55" s="96"/>
      <c r="BL55" s="79"/>
      <c r="BM55" s="71"/>
      <c r="BN55" s="121">
        <f>SUM(BN43:BN54)</f>
        <v>1269687.55</v>
      </c>
    </row>
    <row r="56" spans="1:66" ht="22.5" thickTop="1">
      <c r="A56" s="90"/>
      <c r="B56" s="123"/>
      <c r="C56" s="63"/>
      <c r="D56" s="88" t="s">
        <v>39</v>
      </c>
      <c r="E56" s="65" t="s">
        <v>126</v>
      </c>
      <c r="F56" s="124"/>
      <c r="G56" s="90"/>
      <c r="H56" s="123"/>
      <c r="I56" s="63"/>
      <c r="J56" s="88" t="s">
        <v>39</v>
      </c>
      <c r="K56" s="65" t="s">
        <v>126</v>
      </c>
      <c r="L56" s="124"/>
      <c r="M56" s="90"/>
      <c r="N56" s="123"/>
      <c r="O56" s="63"/>
      <c r="P56" s="88" t="s">
        <v>39</v>
      </c>
      <c r="Q56" s="65" t="s">
        <v>126</v>
      </c>
      <c r="R56" s="124"/>
      <c r="S56" s="90"/>
      <c r="T56" s="123"/>
      <c r="U56" s="63"/>
      <c r="V56" s="88" t="s">
        <v>39</v>
      </c>
      <c r="W56" s="65" t="s">
        <v>126</v>
      </c>
      <c r="X56" s="124"/>
      <c r="Y56" s="90"/>
      <c r="Z56" s="123"/>
      <c r="AA56" s="63"/>
      <c r="AB56" s="88" t="s">
        <v>39</v>
      </c>
      <c r="AC56" s="65" t="s">
        <v>126</v>
      </c>
      <c r="AD56" s="124"/>
      <c r="AE56" s="90"/>
      <c r="AF56" s="123"/>
      <c r="AG56" s="63"/>
      <c r="AH56" s="88" t="s">
        <v>39</v>
      </c>
      <c r="AI56" s="65" t="s">
        <v>126</v>
      </c>
      <c r="AJ56" s="124"/>
      <c r="AK56" s="90"/>
      <c r="AL56" s="123"/>
      <c r="AM56" s="63"/>
      <c r="AN56" s="88" t="s">
        <v>39</v>
      </c>
      <c r="AO56" s="65" t="s">
        <v>126</v>
      </c>
      <c r="AP56" s="124"/>
      <c r="AQ56" s="90"/>
      <c r="AR56" s="125">
        <f aca="true" t="shared" si="25" ref="AR56:AR61">AV56+AL56</f>
        <v>981978</v>
      </c>
      <c r="AS56" s="63"/>
      <c r="AT56" s="88" t="s">
        <v>127</v>
      </c>
      <c r="AU56" s="65"/>
      <c r="AV56" s="124">
        <v>981978</v>
      </c>
      <c r="AW56" s="90"/>
      <c r="AX56" s="125">
        <f aca="true" t="shared" si="26" ref="AX56:AX61">BB56+AR56</f>
        <v>1677162</v>
      </c>
      <c r="AY56" s="63"/>
      <c r="AZ56" s="88" t="s">
        <v>127</v>
      </c>
      <c r="BA56" s="65"/>
      <c r="BB56" s="124">
        <v>695184</v>
      </c>
      <c r="BC56" s="90"/>
      <c r="BD56" s="125">
        <f aca="true" t="shared" si="27" ref="BD56:BD61">BH56+AX56</f>
        <v>2328337</v>
      </c>
      <c r="BE56" s="63"/>
      <c r="BF56" s="88" t="s">
        <v>127</v>
      </c>
      <c r="BG56" s="65"/>
      <c r="BH56" s="124">
        <v>651175</v>
      </c>
      <c r="BI56" s="90"/>
      <c r="BJ56" s="125">
        <f aca="true" t="shared" si="28" ref="BJ56:BJ61">BN56+BD56</f>
        <v>2328337</v>
      </c>
      <c r="BK56" s="63"/>
      <c r="BL56" s="88" t="s">
        <v>127</v>
      </c>
      <c r="BM56" s="65"/>
      <c r="BN56" s="124"/>
    </row>
    <row r="57" spans="1:66" ht="21.75">
      <c r="A57" s="90"/>
      <c r="B57" s="125">
        <f aca="true" t="shared" si="29" ref="B57:B64">F57</f>
        <v>295391.8</v>
      </c>
      <c r="C57" s="96"/>
      <c r="D57" s="70" t="s">
        <v>128</v>
      </c>
      <c r="E57" s="71" t="s">
        <v>48</v>
      </c>
      <c r="F57" s="72">
        <v>295391.8</v>
      </c>
      <c r="G57" s="90"/>
      <c r="H57" s="125">
        <f>L57+B57</f>
        <v>1603655.8</v>
      </c>
      <c r="I57" s="96"/>
      <c r="J57" s="70" t="s">
        <v>128</v>
      </c>
      <c r="K57" s="71" t="s">
        <v>48</v>
      </c>
      <c r="L57" s="72">
        <v>1308264</v>
      </c>
      <c r="M57" s="90"/>
      <c r="N57" s="125">
        <f>R57+H57</f>
        <v>2190391.8</v>
      </c>
      <c r="O57" s="96"/>
      <c r="P57" s="70" t="s">
        <v>128</v>
      </c>
      <c r="Q57" s="71" t="s">
        <v>48</v>
      </c>
      <c r="R57" s="72">
        <v>586736</v>
      </c>
      <c r="S57" s="90"/>
      <c r="T57" s="125">
        <f>X57+N57</f>
        <v>2190391.8</v>
      </c>
      <c r="U57" s="96"/>
      <c r="V57" s="70" t="s">
        <v>128</v>
      </c>
      <c r="W57" s="71" t="s">
        <v>48</v>
      </c>
      <c r="X57" s="72">
        <v>0</v>
      </c>
      <c r="Y57" s="90"/>
      <c r="Z57" s="125">
        <f>AD57+T57</f>
        <v>2190391.8</v>
      </c>
      <c r="AA57" s="96"/>
      <c r="AB57" s="70" t="s">
        <v>128</v>
      </c>
      <c r="AC57" s="71" t="s">
        <v>48</v>
      </c>
      <c r="AD57" s="72">
        <v>0</v>
      </c>
      <c r="AE57" s="90"/>
      <c r="AF57" s="125">
        <f>AJ57+Z57</f>
        <v>2190391.8</v>
      </c>
      <c r="AG57" s="96"/>
      <c r="AH57" s="70" t="s">
        <v>128</v>
      </c>
      <c r="AI57" s="71" t="s">
        <v>48</v>
      </c>
      <c r="AJ57" s="72">
        <v>0</v>
      </c>
      <c r="AK57" s="90"/>
      <c r="AL57" s="125">
        <f>AP57+AF57</f>
        <v>2190391.8</v>
      </c>
      <c r="AM57" s="96"/>
      <c r="AN57" s="70" t="s">
        <v>128</v>
      </c>
      <c r="AO57" s="71" t="s">
        <v>48</v>
      </c>
      <c r="AP57" s="72">
        <v>0</v>
      </c>
      <c r="AQ57" s="90"/>
      <c r="AR57" s="125">
        <f t="shared" si="25"/>
        <v>2190391.8</v>
      </c>
      <c r="AS57" s="96"/>
      <c r="AT57" s="70" t="s">
        <v>128</v>
      </c>
      <c r="AU57" s="71" t="s">
        <v>48</v>
      </c>
      <c r="AV57" s="72">
        <v>0</v>
      </c>
      <c r="AW57" s="90"/>
      <c r="AX57" s="125">
        <f t="shared" si="26"/>
        <v>2190391.8</v>
      </c>
      <c r="AY57" s="96"/>
      <c r="AZ57" s="70" t="s">
        <v>128</v>
      </c>
      <c r="BA57" s="71" t="s">
        <v>48</v>
      </c>
      <c r="BB57" s="72">
        <v>0</v>
      </c>
      <c r="BC57" s="90"/>
      <c r="BD57" s="125">
        <f t="shared" si="27"/>
        <v>2190391.8</v>
      </c>
      <c r="BE57" s="96"/>
      <c r="BF57" s="70" t="s">
        <v>128</v>
      </c>
      <c r="BG57" s="71" t="s">
        <v>48</v>
      </c>
      <c r="BH57" s="72">
        <v>0</v>
      </c>
      <c r="BI57" s="90"/>
      <c r="BJ57" s="125">
        <f t="shared" si="28"/>
        <v>2190391.8</v>
      </c>
      <c r="BK57" s="96"/>
      <c r="BL57" s="70" t="s">
        <v>128</v>
      </c>
      <c r="BM57" s="71" t="s">
        <v>48</v>
      </c>
      <c r="BN57" s="72">
        <v>0</v>
      </c>
    </row>
    <row r="58" spans="1:66" ht="21.75">
      <c r="A58" s="90"/>
      <c r="B58" s="125">
        <f t="shared" si="29"/>
        <v>664407</v>
      </c>
      <c r="C58" s="96"/>
      <c r="D58" s="70" t="s">
        <v>47</v>
      </c>
      <c r="E58" s="71" t="s">
        <v>48</v>
      </c>
      <c r="F58" s="72">
        <v>664407</v>
      </c>
      <c r="G58" s="90"/>
      <c r="H58" s="125">
        <f>L58+B58</f>
        <v>664407</v>
      </c>
      <c r="I58" s="96"/>
      <c r="J58" s="70" t="s">
        <v>47</v>
      </c>
      <c r="K58" s="71" t="s">
        <v>48</v>
      </c>
      <c r="L58" s="72"/>
      <c r="M58" s="90"/>
      <c r="N58" s="125">
        <f>R58+H58</f>
        <v>664407</v>
      </c>
      <c r="O58" s="96"/>
      <c r="P58" s="70" t="s">
        <v>47</v>
      </c>
      <c r="Q58" s="71" t="s">
        <v>48</v>
      </c>
      <c r="R58" s="72"/>
      <c r="S58" s="90"/>
      <c r="T58" s="125">
        <f>X58+N58</f>
        <v>942407</v>
      </c>
      <c r="U58" s="96"/>
      <c r="V58" s="70" t="s">
        <v>47</v>
      </c>
      <c r="W58" s="71" t="s">
        <v>48</v>
      </c>
      <c r="X58" s="72">
        <v>278000</v>
      </c>
      <c r="Y58" s="90"/>
      <c r="Z58" s="125">
        <f>AD58+T58</f>
        <v>1166649.05</v>
      </c>
      <c r="AA58" s="96"/>
      <c r="AB58" s="70" t="s">
        <v>47</v>
      </c>
      <c r="AC58" s="71" t="s">
        <v>48</v>
      </c>
      <c r="AD58" s="72">
        <v>224242.05</v>
      </c>
      <c r="AE58" s="90"/>
      <c r="AF58" s="125">
        <f>AJ58+Z58</f>
        <v>1171649.05</v>
      </c>
      <c r="AG58" s="96"/>
      <c r="AH58" s="70" t="s">
        <v>47</v>
      </c>
      <c r="AI58" s="71" t="s">
        <v>48</v>
      </c>
      <c r="AJ58" s="72">
        <v>5000</v>
      </c>
      <c r="AK58" s="90"/>
      <c r="AL58" s="125">
        <f>AP58+AF58</f>
        <v>1473189.05</v>
      </c>
      <c r="AM58" s="96"/>
      <c r="AN58" s="70" t="s">
        <v>47</v>
      </c>
      <c r="AO58" s="71" t="s">
        <v>48</v>
      </c>
      <c r="AP58" s="72">
        <v>301540</v>
      </c>
      <c r="AQ58" s="90"/>
      <c r="AR58" s="125">
        <f t="shared" si="25"/>
        <v>3233189.05</v>
      </c>
      <c r="AS58" s="96"/>
      <c r="AT58" s="70" t="s">
        <v>47</v>
      </c>
      <c r="AU58" s="71" t="s">
        <v>48</v>
      </c>
      <c r="AV58" s="72">
        <v>1760000</v>
      </c>
      <c r="AW58" s="90"/>
      <c r="AX58" s="125">
        <f t="shared" si="26"/>
        <v>3377189.05</v>
      </c>
      <c r="AY58" s="96"/>
      <c r="AZ58" s="70" t="s">
        <v>47</v>
      </c>
      <c r="BA58" s="71" t="s">
        <v>48</v>
      </c>
      <c r="BB58" s="72">
        <v>144000</v>
      </c>
      <c r="BC58" s="90"/>
      <c r="BD58" s="125">
        <f t="shared" si="27"/>
        <v>3377189.05</v>
      </c>
      <c r="BE58" s="96"/>
      <c r="BF58" s="70" t="s">
        <v>47</v>
      </c>
      <c r="BG58" s="71" t="s">
        <v>48</v>
      </c>
      <c r="BH58" s="72">
        <v>0</v>
      </c>
      <c r="BI58" s="90"/>
      <c r="BJ58" s="125">
        <f t="shared" si="28"/>
        <v>3892189.05</v>
      </c>
      <c r="BK58" s="96"/>
      <c r="BL58" s="70" t="s">
        <v>47</v>
      </c>
      <c r="BM58" s="71" t="s">
        <v>48</v>
      </c>
      <c r="BN58" s="72">
        <v>515000</v>
      </c>
    </row>
    <row r="59" spans="1:66" ht="21.75">
      <c r="A59" s="90"/>
      <c r="B59" s="125">
        <f t="shared" si="29"/>
        <v>21222.67</v>
      </c>
      <c r="C59" s="96"/>
      <c r="D59" s="70" t="s">
        <v>129</v>
      </c>
      <c r="E59" s="71" t="s">
        <v>56</v>
      </c>
      <c r="F59" s="74">
        <v>21222.67</v>
      </c>
      <c r="G59" s="90"/>
      <c r="H59" s="125">
        <f>L59+B59</f>
        <v>30762.6</v>
      </c>
      <c r="I59" s="96"/>
      <c r="J59" s="70" t="s">
        <v>129</v>
      </c>
      <c r="K59" s="71" t="s">
        <v>56</v>
      </c>
      <c r="L59" s="74">
        <v>9539.93</v>
      </c>
      <c r="M59" s="90"/>
      <c r="N59" s="125">
        <f>R59+H59</f>
        <v>44199.159999999996</v>
      </c>
      <c r="O59" s="96"/>
      <c r="P59" s="70" t="s">
        <v>129</v>
      </c>
      <c r="Q59" s="71" t="s">
        <v>56</v>
      </c>
      <c r="R59" s="74">
        <v>13436.56</v>
      </c>
      <c r="S59" s="90"/>
      <c r="T59" s="125">
        <f>X59+N59</f>
        <v>71807.36</v>
      </c>
      <c r="U59" s="96"/>
      <c r="V59" s="70" t="s">
        <v>129</v>
      </c>
      <c r="W59" s="71" t="s">
        <v>56</v>
      </c>
      <c r="X59" s="74">
        <v>27608.2</v>
      </c>
      <c r="Y59" s="90"/>
      <c r="Z59" s="125">
        <f>AD59+T59</f>
        <v>257422.96999999997</v>
      </c>
      <c r="AA59" s="96"/>
      <c r="AB59" s="70" t="s">
        <v>129</v>
      </c>
      <c r="AC59" s="71" t="s">
        <v>56</v>
      </c>
      <c r="AD59" s="74">
        <v>185615.61</v>
      </c>
      <c r="AE59" s="90"/>
      <c r="AF59" s="125">
        <f>AJ59+Z59</f>
        <v>290371.94999999995</v>
      </c>
      <c r="AG59" s="96"/>
      <c r="AH59" s="70" t="s">
        <v>129</v>
      </c>
      <c r="AI59" s="71" t="s">
        <v>56</v>
      </c>
      <c r="AJ59" s="74">
        <v>32948.98</v>
      </c>
      <c r="AK59" s="90"/>
      <c r="AL59" s="125">
        <f>AP59+AF59</f>
        <v>297973.13999999996</v>
      </c>
      <c r="AM59" s="96"/>
      <c r="AN59" s="70" t="s">
        <v>129</v>
      </c>
      <c r="AO59" s="71" t="s">
        <v>56</v>
      </c>
      <c r="AP59" s="74">
        <v>7601.19</v>
      </c>
      <c r="AQ59" s="90"/>
      <c r="AR59" s="125">
        <f t="shared" si="25"/>
        <v>323189.31999999995</v>
      </c>
      <c r="AS59" s="96"/>
      <c r="AT59" s="70" t="s">
        <v>129</v>
      </c>
      <c r="AU59" s="71" t="s">
        <v>56</v>
      </c>
      <c r="AV59" s="74">
        <v>25216.18</v>
      </c>
      <c r="AW59" s="90"/>
      <c r="AX59" s="125">
        <f t="shared" si="26"/>
        <v>325917.89999999997</v>
      </c>
      <c r="AY59" s="96"/>
      <c r="AZ59" s="70" t="s">
        <v>129</v>
      </c>
      <c r="BA59" s="71" t="s">
        <v>56</v>
      </c>
      <c r="BB59" s="74">
        <v>2728.58</v>
      </c>
      <c r="BC59" s="90"/>
      <c r="BD59" s="125">
        <f t="shared" si="27"/>
        <v>357717.29</v>
      </c>
      <c r="BE59" s="96"/>
      <c r="BF59" s="70" t="s">
        <v>129</v>
      </c>
      <c r="BG59" s="71" t="s">
        <v>56</v>
      </c>
      <c r="BH59" s="74">
        <v>31799.39</v>
      </c>
      <c r="BI59" s="90"/>
      <c r="BJ59" s="125">
        <f t="shared" si="28"/>
        <v>382119.76</v>
      </c>
      <c r="BK59" s="96"/>
      <c r="BL59" s="70" t="s">
        <v>129</v>
      </c>
      <c r="BM59" s="71" t="s">
        <v>56</v>
      </c>
      <c r="BN59" s="74">
        <v>24402.47</v>
      </c>
    </row>
    <row r="60" spans="1:66" ht="21.75">
      <c r="A60" s="90"/>
      <c r="B60" s="125">
        <f t="shared" si="29"/>
        <v>0</v>
      </c>
      <c r="C60" s="96"/>
      <c r="D60" s="70" t="s">
        <v>130</v>
      </c>
      <c r="E60" s="71" t="s">
        <v>18</v>
      </c>
      <c r="F60" s="72">
        <v>0</v>
      </c>
      <c r="G60" s="90"/>
      <c r="H60" s="125">
        <f>L60+B60</f>
        <v>5000</v>
      </c>
      <c r="I60" s="96"/>
      <c r="J60" s="70" t="s">
        <v>130</v>
      </c>
      <c r="K60" s="71" t="s">
        <v>18</v>
      </c>
      <c r="L60" s="72">
        <v>5000</v>
      </c>
      <c r="M60" s="90"/>
      <c r="N60" s="125">
        <f>R60+H60</f>
        <v>5000</v>
      </c>
      <c r="O60" s="96"/>
      <c r="P60" s="70" t="s">
        <v>130</v>
      </c>
      <c r="Q60" s="71" t="s">
        <v>18</v>
      </c>
      <c r="R60" s="72">
        <v>0</v>
      </c>
      <c r="S60" s="90"/>
      <c r="T60" s="125">
        <f>X60+N60</f>
        <v>20000</v>
      </c>
      <c r="U60" s="96"/>
      <c r="V60" s="70" t="s">
        <v>130</v>
      </c>
      <c r="W60" s="71" t="s">
        <v>18</v>
      </c>
      <c r="X60" s="72">
        <v>15000</v>
      </c>
      <c r="Y60" s="90"/>
      <c r="Z60" s="125">
        <f>AD60+T60</f>
        <v>20000</v>
      </c>
      <c r="AA60" s="96"/>
      <c r="AB60" s="70" t="s">
        <v>130</v>
      </c>
      <c r="AC60" s="71" t="s">
        <v>18</v>
      </c>
      <c r="AD60" s="72">
        <v>0</v>
      </c>
      <c r="AE60" s="90"/>
      <c r="AF60" s="125">
        <f>AJ60+Z60</f>
        <v>165700</v>
      </c>
      <c r="AG60" s="96"/>
      <c r="AH60" s="70" t="s">
        <v>130</v>
      </c>
      <c r="AI60" s="71" t="s">
        <v>18</v>
      </c>
      <c r="AJ60" s="72">
        <v>145700</v>
      </c>
      <c r="AK60" s="90"/>
      <c r="AL60" s="125">
        <f>AP60+AF60</f>
        <v>180600</v>
      </c>
      <c r="AM60" s="96"/>
      <c r="AN60" s="70" t="s">
        <v>130</v>
      </c>
      <c r="AO60" s="71" t="s">
        <v>18</v>
      </c>
      <c r="AP60" s="72">
        <v>14900</v>
      </c>
      <c r="AQ60" s="90"/>
      <c r="AR60" s="125">
        <f t="shared" si="25"/>
        <v>186600</v>
      </c>
      <c r="AS60" s="96"/>
      <c r="AT60" s="70" t="s">
        <v>130</v>
      </c>
      <c r="AU60" s="71" t="s">
        <v>18</v>
      </c>
      <c r="AV60" s="72">
        <v>6000</v>
      </c>
      <c r="AW60" s="90"/>
      <c r="AX60" s="125">
        <f t="shared" si="26"/>
        <v>186600</v>
      </c>
      <c r="AY60" s="96"/>
      <c r="AZ60" s="70" t="s">
        <v>130</v>
      </c>
      <c r="BA60" s="71" t="s">
        <v>18</v>
      </c>
      <c r="BB60" s="72">
        <v>0</v>
      </c>
      <c r="BC60" s="90"/>
      <c r="BD60" s="125">
        <f t="shared" si="27"/>
        <v>186600</v>
      </c>
      <c r="BE60" s="96"/>
      <c r="BF60" s="70" t="s">
        <v>130</v>
      </c>
      <c r="BG60" s="71" t="s">
        <v>18</v>
      </c>
      <c r="BH60" s="72">
        <v>0</v>
      </c>
      <c r="BI60" s="90"/>
      <c r="BJ60" s="125">
        <f t="shared" si="28"/>
        <v>234941</v>
      </c>
      <c r="BK60" s="96"/>
      <c r="BL60" s="70" t="s">
        <v>130</v>
      </c>
      <c r="BM60" s="71" t="s">
        <v>18</v>
      </c>
      <c r="BN60" s="72">
        <v>48341</v>
      </c>
    </row>
    <row r="61" spans="1:66" ht="21.75">
      <c r="A61" s="90"/>
      <c r="B61" s="125">
        <f t="shared" si="29"/>
        <v>50651.69</v>
      </c>
      <c r="C61" s="96"/>
      <c r="D61" s="70" t="s">
        <v>45</v>
      </c>
      <c r="E61" s="126" t="s">
        <v>44</v>
      </c>
      <c r="F61" s="74">
        <v>50651.69</v>
      </c>
      <c r="G61" s="90"/>
      <c r="H61" s="125">
        <f>L61+B61</f>
        <v>103585.73000000001</v>
      </c>
      <c r="I61" s="96"/>
      <c r="J61" s="70" t="s">
        <v>45</v>
      </c>
      <c r="K61" s="126" t="s">
        <v>44</v>
      </c>
      <c r="L61" s="74">
        <v>52934.04</v>
      </c>
      <c r="M61" s="90"/>
      <c r="N61" s="125">
        <f>R61+H61</f>
        <v>103585.73000000001</v>
      </c>
      <c r="O61" s="96"/>
      <c r="P61" s="70" t="s">
        <v>45</v>
      </c>
      <c r="Q61" s="126" t="s">
        <v>44</v>
      </c>
      <c r="R61" s="74">
        <v>0</v>
      </c>
      <c r="S61" s="90"/>
      <c r="T61" s="125">
        <f>X61+N61</f>
        <v>103585.73000000001</v>
      </c>
      <c r="U61" s="96"/>
      <c r="V61" s="70" t="s">
        <v>45</v>
      </c>
      <c r="W61" s="126" t="s">
        <v>44</v>
      </c>
      <c r="X61" s="74">
        <v>0</v>
      </c>
      <c r="Y61" s="90"/>
      <c r="Z61" s="125">
        <f>AD61+T61</f>
        <v>103585.73000000001</v>
      </c>
      <c r="AA61" s="96"/>
      <c r="AB61" s="70" t="s">
        <v>45</v>
      </c>
      <c r="AC61" s="126" t="s">
        <v>44</v>
      </c>
      <c r="AD61" s="74">
        <v>0</v>
      </c>
      <c r="AE61" s="90"/>
      <c r="AF61" s="125">
        <f>AJ61+Z61</f>
        <v>103585.73000000001</v>
      </c>
      <c r="AG61" s="96"/>
      <c r="AH61" s="70" t="s">
        <v>45</v>
      </c>
      <c r="AI61" s="126" t="s">
        <v>44</v>
      </c>
      <c r="AJ61" s="74"/>
      <c r="AK61" s="90"/>
      <c r="AL61" s="125">
        <f>AP61+AF61</f>
        <v>103585.73000000001</v>
      </c>
      <c r="AM61" s="96"/>
      <c r="AN61" s="70" t="s">
        <v>45</v>
      </c>
      <c r="AO61" s="126" t="s">
        <v>44</v>
      </c>
      <c r="AP61" s="74"/>
      <c r="AQ61" s="90"/>
      <c r="AR61" s="125">
        <f t="shared" si="25"/>
        <v>103585.73000000001</v>
      </c>
      <c r="AS61" s="96"/>
      <c r="AT61" s="70" t="s">
        <v>45</v>
      </c>
      <c r="AU61" s="126" t="s">
        <v>44</v>
      </c>
      <c r="AV61" s="74"/>
      <c r="AW61" s="90"/>
      <c r="AX61" s="125">
        <f t="shared" si="26"/>
        <v>103585.73000000001</v>
      </c>
      <c r="AY61" s="96"/>
      <c r="AZ61" s="70" t="s">
        <v>45</v>
      </c>
      <c r="BA61" s="126" t="s">
        <v>44</v>
      </c>
      <c r="BB61" s="74">
        <v>0</v>
      </c>
      <c r="BC61" s="90"/>
      <c r="BD61" s="125">
        <f t="shared" si="27"/>
        <v>103585.73000000001</v>
      </c>
      <c r="BE61" s="96"/>
      <c r="BF61" s="70" t="s">
        <v>45</v>
      </c>
      <c r="BG61" s="126" t="s">
        <v>44</v>
      </c>
      <c r="BH61" s="74">
        <v>0</v>
      </c>
      <c r="BI61" s="90"/>
      <c r="BJ61" s="125">
        <f t="shared" si="28"/>
        <v>103585.73000000001</v>
      </c>
      <c r="BK61" s="96"/>
      <c r="BL61" s="70" t="s">
        <v>45</v>
      </c>
      <c r="BM61" s="126" t="s">
        <v>44</v>
      </c>
      <c r="BN61" s="74">
        <v>0</v>
      </c>
    </row>
    <row r="62" spans="1:66" ht="21.75">
      <c r="A62" s="90"/>
      <c r="B62" s="125">
        <f t="shared" si="29"/>
        <v>15436</v>
      </c>
      <c r="C62" s="96"/>
      <c r="D62" s="70" t="s">
        <v>131</v>
      </c>
      <c r="E62" s="126" t="s">
        <v>132</v>
      </c>
      <c r="F62" s="72">
        <v>15436</v>
      </c>
      <c r="G62" s="90"/>
      <c r="H62" s="125"/>
      <c r="I62" s="96"/>
      <c r="J62" s="70" t="s">
        <v>131</v>
      </c>
      <c r="K62" s="126" t="s">
        <v>132</v>
      </c>
      <c r="L62" s="72"/>
      <c r="M62" s="90"/>
      <c r="N62" s="125"/>
      <c r="O62" s="96"/>
      <c r="P62" s="70" t="s">
        <v>131</v>
      </c>
      <c r="Q62" s="126" t="s">
        <v>132</v>
      </c>
      <c r="R62" s="72"/>
      <c r="S62" s="90"/>
      <c r="T62" s="125"/>
      <c r="U62" s="96"/>
      <c r="V62" s="70" t="s">
        <v>131</v>
      </c>
      <c r="W62" s="126" t="s">
        <v>132</v>
      </c>
      <c r="X62" s="72"/>
      <c r="Y62" s="90"/>
      <c r="Z62" s="125"/>
      <c r="AA62" s="96"/>
      <c r="AB62" s="70" t="s">
        <v>131</v>
      </c>
      <c r="AC62" s="126" t="s">
        <v>132</v>
      </c>
      <c r="AD62" s="72"/>
      <c r="AE62" s="90"/>
      <c r="AF62" s="125"/>
      <c r="AG62" s="96"/>
      <c r="AH62" s="70" t="s">
        <v>131</v>
      </c>
      <c r="AI62" s="126" t="s">
        <v>132</v>
      </c>
      <c r="AJ62" s="72"/>
      <c r="AK62" s="90"/>
      <c r="AL62" s="125"/>
      <c r="AM62" s="96"/>
      <c r="AN62" s="70" t="s">
        <v>131</v>
      </c>
      <c r="AO62" s="126" t="s">
        <v>132</v>
      </c>
      <c r="AP62" s="72"/>
      <c r="AQ62" s="90"/>
      <c r="AR62" s="125"/>
      <c r="AS62" s="96"/>
      <c r="AT62" s="70" t="s">
        <v>131</v>
      </c>
      <c r="AU62" s="126" t="s">
        <v>132</v>
      </c>
      <c r="AV62" s="72"/>
      <c r="AW62" s="90"/>
      <c r="AX62" s="125"/>
      <c r="AY62" s="96"/>
      <c r="AZ62" s="70" t="s">
        <v>131</v>
      </c>
      <c r="BA62" s="126" t="s">
        <v>132</v>
      </c>
      <c r="BB62" s="72"/>
      <c r="BC62" s="90"/>
      <c r="BD62" s="125"/>
      <c r="BE62" s="96"/>
      <c r="BF62" s="70" t="s">
        <v>131</v>
      </c>
      <c r="BG62" s="126" t="s">
        <v>132</v>
      </c>
      <c r="BH62" s="72"/>
      <c r="BI62" s="90"/>
      <c r="BJ62" s="125"/>
      <c r="BK62" s="96"/>
      <c r="BL62" s="70" t="s">
        <v>131</v>
      </c>
      <c r="BM62" s="126" t="s">
        <v>132</v>
      </c>
      <c r="BN62" s="72"/>
    </row>
    <row r="63" spans="1:66" ht="21.75">
      <c r="A63" s="90"/>
      <c r="B63" s="125">
        <f t="shared" si="29"/>
        <v>124000</v>
      </c>
      <c r="C63" s="96"/>
      <c r="D63" s="79" t="s">
        <v>57</v>
      </c>
      <c r="E63" s="127"/>
      <c r="F63" s="128">
        <v>124000</v>
      </c>
      <c r="G63" s="90"/>
      <c r="H63" s="125">
        <f>L63+B63</f>
        <v>124000</v>
      </c>
      <c r="I63" s="96"/>
      <c r="J63" s="79" t="s">
        <v>57</v>
      </c>
      <c r="K63" s="127"/>
      <c r="L63" s="128"/>
      <c r="M63" s="90"/>
      <c r="N63" s="125">
        <f>R63+H63</f>
        <v>124000</v>
      </c>
      <c r="O63" s="96"/>
      <c r="P63" s="79" t="s">
        <v>57</v>
      </c>
      <c r="Q63" s="127"/>
      <c r="R63" s="128"/>
      <c r="S63" s="90"/>
      <c r="T63" s="125">
        <f>X63+N63</f>
        <v>124000</v>
      </c>
      <c r="U63" s="96"/>
      <c r="V63" s="79" t="s">
        <v>57</v>
      </c>
      <c r="W63" s="127"/>
      <c r="X63" s="128"/>
      <c r="Y63" s="90"/>
      <c r="Z63" s="125">
        <f>AD63+T63</f>
        <v>124000</v>
      </c>
      <c r="AA63" s="96"/>
      <c r="AB63" s="79" t="s">
        <v>57</v>
      </c>
      <c r="AC63" s="127"/>
      <c r="AD63" s="128"/>
      <c r="AE63" s="90"/>
      <c r="AF63" s="125">
        <f>AJ63+Z63</f>
        <v>124000</v>
      </c>
      <c r="AG63" s="96"/>
      <c r="AH63" s="79" t="s">
        <v>57</v>
      </c>
      <c r="AI63" s="127"/>
      <c r="AJ63" s="128"/>
      <c r="AK63" s="90"/>
      <c r="AL63" s="125">
        <f>AP63+AF63</f>
        <v>124000</v>
      </c>
      <c r="AM63" s="96"/>
      <c r="AN63" s="79" t="s">
        <v>57</v>
      </c>
      <c r="AO63" s="127"/>
      <c r="AP63" s="128"/>
      <c r="AQ63" s="90"/>
      <c r="AR63" s="125">
        <f>AV63+AL63</f>
        <v>124000</v>
      </c>
      <c r="AS63" s="96"/>
      <c r="AT63" s="79" t="s">
        <v>57</v>
      </c>
      <c r="AU63" s="127"/>
      <c r="AV63" s="128"/>
      <c r="AW63" s="90"/>
      <c r="AX63" s="125">
        <f>BB63+AR63</f>
        <v>124000</v>
      </c>
      <c r="AY63" s="96"/>
      <c r="AZ63" s="79" t="s">
        <v>57</v>
      </c>
      <c r="BA63" s="127"/>
      <c r="BB63" s="128"/>
      <c r="BC63" s="90"/>
      <c r="BD63" s="125">
        <f>BH63+AX63</f>
        <v>124000</v>
      </c>
      <c r="BE63" s="96"/>
      <c r="BF63" s="79" t="s">
        <v>57</v>
      </c>
      <c r="BG63" s="127"/>
      <c r="BH63" s="128"/>
      <c r="BI63" s="90"/>
      <c r="BJ63" s="125">
        <f>BN63+BD63</f>
        <v>124000</v>
      </c>
      <c r="BK63" s="96"/>
      <c r="BL63" s="79" t="s">
        <v>57</v>
      </c>
      <c r="BM63" s="127"/>
      <c r="BN63" s="128"/>
    </row>
    <row r="64" spans="1:66" ht="22.5" thickBot="1">
      <c r="A64" s="90"/>
      <c r="B64" s="125">
        <f t="shared" si="29"/>
        <v>158709</v>
      </c>
      <c r="C64" s="96"/>
      <c r="D64" s="79" t="s">
        <v>133</v>
      </c>
      <c r="E64" s="127"/>
      <c r="F64" s="129">
        <v>158709</v>
      </c>
      <c r="G64" s="90"/>
      <c r="H64" s="125">
        <f>L64+B64</f>
        <v>241638</v>
      </c>
      <c r="I64" s="96"/>
      <c r="J64" s="79" t="s">
        <v>133</v>
      </c>
      <c r="K64" s="127"/>
      <c r="L64" s="129">
        <v>82929</v>
      </c>
      <c r="M64" s="90"/>
      <c r="N64" s="125">
        <f>R64+H64</f>
        <v>431596</v>
      </c>
      <c r="O64" s="96"/>
      <c r="P64" s="79" t="s">
        <v>133</v>
      </c>
      <c r="Q64" s="127"/>
      <c r="R64" s="129">
        <v>189958</v>
      </c>
      <c r="S64" s="90"/>
      <c r="T64" s="125">
        <v>728530.5</v>
      </c>
      <c r="U64" s="96"/>
      <c r="V64" s="79" t="s">
        <v>133</v>
      </c>
      <c r="W64" s="127"/>
      <c r="X64" s="129">
        <v>302434.5</v>
      </c>
      <c r="Y64" s="90"/>
      <c r="Z64" s="125">
        <f>T64+AD64+7000</f>
        <v>772052</v>
      </c>
      <c r="AA64" s="96"/>
      <c r="AB64" s="79" t="s">
        <v>133</v>
      </c>
      <c r="AC64" s="127"/>
      <c r="AD64" s="129">
        <v>36521.5</v>
      </c>
      <c r="AE64" s="90"/>
      <c r="AF64" s="125">
        <f>Z64+AJ64</f>
        <v>855962</v>
      </c>
      <c r="AG64" s="96"/>
      <c r="AH64" s="79" t="s">
        <v>133</v>
      </c>
      <c r="AI64" s="127"/>
      <c r="AJ64" s="129">
        <v>83910</v>
      </c>
      <c r="AK64" s="90"/>
      <c r="AL64" s="125">
        <f>AF64+AP64</f>
        <v>972509</v>
      </c>
      <c r="AM64" s="96"/>
      <c r="AN64" s="79" t="s">
        <v>133</v>
      </c>
      <c r="AO64" s="127"/>
      <c r="AP64" s="129">
        <v>116547</v>
      </c>
      <c r="AQ64" s="90"/>
      <c r="AR64" s="125">
        <f>AL64+AV64</f>
        <v>1007426</v>
      </c>
      <c r="AS64" s="96"/>
      <c r="AT64" s="79" t="s">
        <v>133</v>
      </c>
      <c r="AU64" s="127"/>
      <c r="AV64" s="129">
        <v>34917</v>
      </c>
      <c r="AW64" s="90"/>
      <c r="AX64" s="125">
        <f>AR64+BB64</f>
        <v>1037928</v>
      </c>
      <c r="AY64" s="96"/>
      <c r="AZ64" s="79" t="s">
        <v>133</v>
      </c>
      <c r="BA64" s="127"/>
      <c r="BB64" s="129">
        <v>30502</v>
      </c>
      <c r="BC64" s="90"/>
      <c r="BD64" s="125">
        <f>AX64+BH64</f>
        <v>1084031.5</v>
      </c>
      <c r="BE64" s="96"/>
      <c r="BF64" s="79" t="s">
        <v>133</v>
      </c>
      <c r="BG64" s="127"/>
      <c r="BH64" s="129">
        <v>46103.5</v>
      </c>
      <c r="BI64" s="90"/>
      <c r="BJ64" s="125">
        <f>BD64+BN64</f>
        <v>1112791.5</v>
      </c>
      <c r="BK64" s="96"/>
      <c r="BL64" s="79" t="s">
        <v>133</v>
      </c>
      <c r="BM64" s="127"/>
      <c r="BN64" s="129">
        <v>28760</v>
      </c>
    </row>
    <row r="65" spans="1:66" ht="22.5" thickBot="1">
      <c r="A65" s="90"/>
      <c r="B65" s="130">
        <f>SUM(B56:B64)</f>
        <v>1329818.1600000001</v>
      </c>
      <c r="C65" s="131" t="s">
        <v>134</v>
      </c>
      <c r="D65" s="132"/>
      <c r="E65" s="133"/>
      <c r="F65" s="134">
        <f>SUM(F56:F64)</f>
        <v>1329818.1600000001</v>
      </c>
      <c r="G65" s="90"/>
      <c r="H65" s="130">
        <f>SUM(H56:H64)</f>
        <v>2773049.13</v>
      </c>
      <c r="I65" s="131" t="s">
        <v>134</v>
      </c>
      <c r="J65" s="132"/>
      <c r="K65" s="133"/>
      <c r="L65" s="134">
        <f>SUM(L56:L64)</f>
        <v>1458666.97</v>
      </c>
      <c r="M65" s="90"/>
      <c r="N65" s="130">
        <f>SUM(N56:N64)</f>
        <v>3563179.69</v>
      </c>
      <c r="O65" s="131" t="s">
        <v>134</v>
      </c>
      <c r="P65" s="132"/>
      <c r="Q65" s="133"/>
      <c r="R65" s="134">
        <f>SUM(R56:R64)</f>
        <v>790130.56</v>
      </c>
      <c r="S65" s="90"/>
      <c r="T65" s="130">
        <f>SUM(T56:T64)</f>
        <v>4180722.3899999997</v>
      </c>
      <c r="U65" s="131" t="s">
        <v>134</v>
      </c>
      <c r="V65" s="132"/>
      <c r="W65" s="133"/>
      <c r="X65" s="134">
        <f>SUM(X56:X64)</f>
        <v>623042.7</v>
      </c>
      <c r="Y65" s="90"/>
      <c r="Z65" s="130">
        <f>SUM(Z56:Z64)</f>
        <v>4634101.549999999</v>
      </c>
      <c r="AA65" s="131" t="s">
        <v>134</v>
      </c>
      <c r="AB65" s="132"/>
      <c r="AC65" s="133"/>
      <c r="AD65" s="134">
        <f>SUM(AD56:AD64)</f>
        <v>446379.16</v>
      </c>
      <c r="AE65" s="90"/>
      <c r="AF65" s="130">
        <f>SUM(AF56:AF64)</f>
        <v>4901660.529999999</v>
      </c>
      <c r="AG65" s="131" t="s">
        <v>134</v>
      </c>
      <c r="AH65" s="132"/>
      <c r="AI65" s="133"/>
      <c r="AJ65" s="134">
        <f>SUM(AJ56:AJ64)</f>
        <v>267558.98</v>
      </c>
      <c r="AK65" s="90"/>
      <c r="AL65" s="130">
        <f>SUM(AL56:AL64)</f>
        <v>5342248.72</v>
      </c>
      <c r="AM65" s="131" t="s">
        <v>134</v>
      </c>
      <c r="AN65" s="132"/>
      <c r="AO65" s="133"/>
      <c r="AP65" s="134">
        <f>SUM(AP56:AP64)</f>
        <v>440588.19</v>
      </c>
      <c r="AQ65" s="90"/>
      <c r="AR65" s="130">
        <f>SUM(AR56:AR64)</f>
        <v>8150359.9</v>
      </c>
      <c r="AS65" s="131" t="s">
        <v>134</v>
      </c>
      <c r="AT65" s="132"/>
      <c r="AU65" s="133"/>
      <c r="AV65" s="134">
        <f>SUM(AV56:AV64)</f>
        <v>2808111.18</v>
      </c>
      <c r="AW65" s="90"/>
      <c r="AX65" s="130">
        <f>SUM(AX56:AX64)</f>
        <v>9022774.48</v>
      </c>
      <c r="AY65" s="131" t="s">
        <v>134</v>
      </c>
      <c r="AZ65" s="132"/>
      <c r="BA65" s="133"/>
      <c r="BB65" s="134">
        <f>SUM(BB56:BB64)</f>
        <v>872414.58</v>
      </c>
      <c r="BC65" s="90"/>
      <c r="BD65" s="130">
        <f>SUM(BD56:BD64)</f>
        <v>9751852.370000001</v>
      </c>
      <c r="BE65" s="131" t="s">
        <v>134</v>
      </c>
      <c r="BF65" s="132"/>
      <c r="BG65" s="133"/>
      <c r="BH65" s="134">
        <f>SUM(BH56:BH64)</f>
        <v>729077.89</v>
      </c>
      <c r="BI65" s="90"/>
      <c r="BJ65" s="130">
        <f>SUM(BJ56:BJ64)</f>
        <v>10368355.84</v>
      </c>
      <c r="BK65" s="131" t="s">
        <v>134</v>
      </c>
      <c r="BL65" s="132"/>
      <c r="BM65" s="133"/>
      <c r="BN65" s="134">
        <f>SUM(BN56:BN64)</f>
        <v>616503.47</v>
      </c>
    </row>
    <row r="66" spans="1:66" ht="22.5" thickBot="1">
      <c r="A66" s="90"/>
      <c r="B66" s="135">
        <f>B55+B65</f>
        <v>1602785.08</v>
      </c>
      <c r="C66" s="131" t="s">
        <v>135</v>
      </c>
      <c r="D66" s="132"/>
      <c r="E66" s="133"/>
      <c r="F66" s="134">
        <f>F55+F65</f>
        <v>1602785.08</v>
      </c>
      <c r="G66" s="90"/>
      <c r="H66" s="135">
        <f>H55+H65</f>
        <v>3868683.96</v>
      </c>
      <c r="I66" s="131" t="s">
        <v>135</v>
      </c>
      <c r="J66" s="132"/>
      <c r="K66" s="133"/>
      <c r="L66" s="134">
        <f>L55+L65</f>
        <v>2265898.88</v>
      </c>
      <c r="M66" s="90"/>
      <c r="N66" s="135">
        <f>N55+N65</f>
        <v>5885173.38</v>
      </c>
      <c r="O66" s="131" t="s">
        <v>135</v>
      </c>
      <c r="P66" s="132"/>
      <c r="Q66" s="133"/>
      <c r="R66" s="134">
        <f>R55+R65</f>
        <v>2016789.42</v>
      </c>
      <c r="S66" s="90"/>
      <c r="T66" s="135">
        <f>T55+T65</f>
        <v>6960409.539999999</v>
      </c>
      <c r="U66" s="131" t="s">
        <v>135</v>
      </c>
      <c r="V66" s="132"/>
      <c r="W66" s="133"/>
      <c r="X66" s="134">
        <f>X55+X65</f>
        <v>1076280.16</v>
      </c>
      <c r="Y66" s="90"/>
      <c r="Z66" s="135">
        <f>Z55+Z65</f>
        <v>8292211.679999999</v>
      </c>
      <c r="AA66" s="131" t="s">
        <v>135</v>
      </c>
      <c r="AB66" s="132"/>
      <c r="AC66" s="133"/>
      <c r="AD66" s="134">
        <f>AD55+AD65</f>
        <v>1324018.14</v>
      </c>
      <c r="AE66" s="90"/>
      <c r="AF66" s="135">
        <f>AF55+AF65</f>
        <v>9681790.1</v>
      </c>
      <c r="AG66" s="131" t="s">
        <v>135</v>
      </c>
      <c r="AH66" s="132"/>
      <c r="AI66" s="133"/>
      <c r="AJ66" s="134">
        <f>AJ55+AJ65</f>
        <v>1389578.42</v>
      </c>
      <c r="AK66" s="90"/>
      <c r="AL66" s="135">
        <f>AL55+AL65</f>
        <v>13227923.89</v>
      </c>
      <c r="AM66" s="131" t="s">
        <v>135</v>
      </c>
      <c r="AN66" s="132"/>
      <c r="AO66" s="133"/>
      <c r="AP66" s="134">
        <f>AP55+AP65</f>
        <v>3388365.79</v>
      </c>
      <c r="AQ66" s="90"/>
      <c r="AR66" s="135">
        <f>AR55+AR65</f>
        <v>16542565.51</v>
      </c>
      <c r="AS66" s="131" t="s">
        <v>135</v>
      </c>
      <c r="AT66" s="132"/>
      <c r="AU66" s="133"/>
      <c r="AV66" s="134">
        <f>AV55+AV65</f>
        <v>3309781.62</v>
      </c>
      <c r="AW66" s="90"/>
      <c r="AX66" s="135">
        <f>AX55+AX65</f>
        <v>18246445.39</v>
      </c>
      <c r="AY66" s="131" t="s">
        <v>135</v>
      </c>
      <c r="AZ66" s="132"/>
      <c r="BA66" s="133"/>
      <c r="BB66" s="134">
        <f>BB55+BB65</f>
        <v>1703879.88</v>
      </c>
      <c r="BC66" s="90"/>
      <c r="BD66" s="135">
        <f>BD55+BD65</f>
        <v>20926227.78</v>
      </c>
      <c r="BE66" s="131" t="s">
        <v>135</v>
      </c>
      <c r="BF66" s="132"/>
      <c r="BG66" s="133"/>
      <c r="BH66" s="134">
        <f>BH55+BH65</f>
        <v>2679782.39</v>
      </c>
      <c r="BI66" s="90"/>
      <c r="BJ66" s="135">
        <f>BJ55+BJ65</f>
        <v>22838453.8</v>
      </c>
      <c r="BK66" s="131" t="s">
        <v>135</v>
      </c>
      <c r="BL66" s="132"/>
      <c r="BM66" s="133"/>
      <c r="BN66" s="134">
        <f>BN55+BN65</f>
        <v>1886191.02</v>
      </c>
    </row>
    <row r="67" spans="1:66" ht="21.75">
      <c r="A67" s="90"/>
      <c r="B67" s="136">
        <f>(B20+B30)-B66</f>
        <v>363473.76</v>
      </c>
      <c r="C67" s="131" t="s">
        <v>136</v>
      </c>
      <c r="D67" s="132"/>
      <c r="E67" s="127"/>
      <c r="F67" s="66">
        <f>F69-F9</f>
        <v>363473.76000000164</v>
      </c>
      <c r="G67" s="90"/>
      <c r="H67" s="136"/>
      <c r="I67" s="131" t="s">
        <v>136</v>
      </c>
      <c r="J67" s="132"/>
      <c r="K67" s="127"/>
      <c r="L67" s="66"/>
      <c r="M67" s="90"/>
      <c r="N67" s="136"/>
      <c r="O67" s="131" t="s">
        <v>136</v>
      </c>
      <c r="P67" s="132"/>
      <c r="Q67" s="127"/>
      <c r="R67" s="66"/>
      <c r="S67" s="90"/>
      <c r="T67" s="136"/>
      <c r="U67" s="131" t="s">
        <v>136</v>
      </c>
      <c r="V67" s="132"/>
      <c r="W67" s="127"/>
      <c r="X67" s="66">
        <f>X69-X9</f>
        <v>1577286.1399999987</v>
      </c>
      <c r="Y67" s="90"/>
      <c r="Z67" s="136"/>
      <c r="AA67" s="131" t="s">
        <v>136</v>
      </c>
      <c r="AB67" s="132"/>
      <c r="AC67" s="127"/>
      <c r="AD67" s="66"/>
      <c r="AE67" s="90"/>
      <c r="AF67" s="136"/>
      <c r="AG67" s="131" t="s">
        <v>136</v>
      </c>
      <c r="AH67" s="132"/>
      <c r="AI67" s="127"/>
      <c r="AJ67" s="66"/>
      <c r="AK67" s="90"/>
      <c r="AL67" s="136"/>
      <c r="AM67" s="131" t="s">
        <v>136</v>
      </c>
      <c r="AN67" s="132"/>
      <c r="AO67" s="127"/>
      <c r="AP67" s="66"/>
      <c r="AQ67" s="90"/>
      <c r="AR67" s="136"/>
      <c r="AS67" s="131" t="s">
        <v>136</v>
      </c>
      <c r="AT67" s="132"/>
      <c r="AU67" s="127"/>
      <c r="AV67" s="66"/>
      <c r="AW67" s="90"/>
      <c r="AX67" s="136"/>
      <c r="AY67" s="131" t="s">
        <v>136</v>
      </c>
      <c r="AZ67" s="132"/>
      <c r="BA67" s="127"/>
      <c r="BB67" s="66">
        <f>BB69-BB9</f>
        <v>844480.7899999991</v>
      </c>
      <c r="BC67" s="90"/>
      <c r="BD67" s="136"/>
      <c r="BE67" s="131" t="s">
        <v>136</v>
      </c>
      <c r="BF67" s="132"/>
      <c r="BG67" s="127"/>
      <c r="BH67" s="66"/>
      <c r="BI67" s="90"/>
      <c r="BJ67" s="136"/>
      <c r="BK67" s="131" t="s">
        <v>136</v>
      </c>
      <c r="BL67" s="132"/>
      <c r="BM67" s="127"/>
      <c r="BN67" s="66"/>
    </row>
    <row r="68" spans="1:66" ht="22.5" thickBot="1">
      <c r="A68" s="90"/>
      <c r="B68" s="137"/>
      <c r="C68" s="131" t="s">
        <v>137</v>
      </c>
      <c r="D68" s="132"/>
      <c r="E68" s="127"/>
      <c r="F68" s="138"/>
      <c r="G68" s="90"/>
      <c r="H68" s="137">
        <f>H66-(H20+H30)</f>
        <v>564008.1499999999</v>
      </c>
      <c r="I68" s="131" t="s">
        <v>137</v>
      </c>
      <c r="J68" s="132"/>
      <c r="K68" s="127"/>
      <c r="L68" s="138">
        <f>L9-L69</f>
        <v>927481.9099999964</v>
      </c>
      <c r="M68" s="90"/>
      <c r="N68" s="137">
        <f>N66-(N20+N30)</f>
        <v>2149999.31</v>
      </c>
      <c r="O68" s="131" t="s">
        <v>137</v>
      </c>
      <c r="P68" s="132"/>
      <c r="Q68" s="127"/>
      <c r="R68" s="138">
        <f>R9-R69</f>
        <v>1586291.160000002</v>
      </c>
      <c r="S68" s="90"/>
      <c r="T68" s="137">
        <f>T66-(T20+T30)</f>
        <v>571669.1699999981</v>
      </c>
      <c r="U68" s="131" t="s">
        <v>137</v>
      </c>
      <c r="V68" s="132"/>
      <c r="W68" s="127"/>
      <c r="X68" s="138"/>
      <c r="Y68" s="90"/>
      <c r="Z68" s="137">
        <f>Z66-(Z20+Z30)</f>
        <v>619097.2399999984</v>
      </c>
      <c r="AA68" s="131" t="s">
        <v>137</v>
      </c>
      <c r="AB68" s="132"/>
      <c r="AC68" s="127"/>
      <c r="AD68" s="138">
        <f>AD9-AD69</f>
        <v>39644.0700000003</v>
      </c>
      <c r="AE68" s="90"/>
      <c r="AF68" s="137">
        <f>AF66-(AF20+AF30)</f>
        <v>1598447.25</v>
      </c>
      <c r="AG68" s="131" t="s">
        <v>137</v>
      </c>
      <c r="AH68" s="132"/>
      <c r="AI68" s="127"/>
      <c r="AJ68" s="138">
        <f>AJ9-AJ69</f>
        <v>979350.0099999998</v>
      </c>
      <c r="AK68" s="90"/>
      <c r="AL68" s="137">
        <f>AL66-(AL20+AL30)</f>
        <v>2317919.4800000004</v>
      </c>
      <c r="AM68" s="131" t="s">
        <v>137</v>
      </c>
      <c r="AN68" s="132"/>
      <c r="AO68" s="127"/>
      <c r="AP68" s="138">
        <f>AP9-AP69</f>
        <v>561704.2299999986</v>
      </c>
      <c r="AQ68" s="90"/>
      <c r="AR68" s="137">
        <f>AR66-(AR20+AR30)</f>
        <v>4080280.619999999</v>
      </c>
      <c r="AS68" s="131" t="s">
        <v>137</v>
      </c>
      <c r="AT68" s="132"/>
      <c r="AU68" s="127"/>
      <c r="AV68" s="138">
        <f>AV9-AV69</f>
        <v>1757501.1400000006</v>
      </c>
      <c r="AW68" s="90"/>
      <c r="AX68" s="137">
        <f>AX66-(AX20+AX30)</f>
        <v>3235799.83</v>
      </c>
      <c r="AY68" s="131" t="s">
        <v>137</v>
      </c>
      <c r="AZ68" s="132"/>
      <c r="BA68" s="127"/>
      <c r="BB68" s="138"/>
      <c r="BC68" s="90"/>
      <c r="BD68" s="137">
        <f>BD66-(BD20+BD30)</f>
        <v>4985390.67</v>
      </c>
      <c r="BE68" s="131" t="s">
        <v>137</v>
      </c>
      <c r="BF68" s="132"/>
      <c r="BG68" s="127"/>
      <c r="BH68" s="138">
        <f>BH9-BH69</f>
        <v>1749590.8399999999</v>
      </c>
      <c r="BI68" s="90"/>
      <c r="BJ68" s="137">
        <f>BJ66-(BJ20+BJ30)</f>
        <v>6551281.729999999</v>
      </c>
      <c r="BK68" s="131" t="s">
        <v>137</v>
      </c>
      <c r="BL68" s="132"/>
      <c r="BM68" s="127"/>
      <c r="BN68" s="138">
        <f>BN9-BN69</f>
        <v>1539856.0599999987</v>
      </c>
    </row>
    <row r="69" spans="1:66" ht="22.5" thickBot="1">
      <c r="A69" s="33"/>
      <c r="B69" s="135">
        <f>F69</f>
        <v>17430596.200000003</v>
      </c>
      <c r="C69" s="132" t="s">
        <v>138</v>
      </c>
      <c r="D69" s="132"/>
      <c r="E69" s="133"/>
      <c r="F69" s="134">
        <f>F31-F66</f>
        <v>17430596.200000003</v>
      </c>
      <c r="G69" s="33"/>
      <c r="H69" s="135">
        <f>L69</f>
        <v>16503114.290000007</v>
      </c>
      <c r="I69" s="132" t="s">
        <v>138</v>
      </c>
      <c r="J69" s="132"/>
      <c r="K69" s="133"/>
      <c r="L69" s="134">
        <f>L31-L66</f>
        <v>16503114.290000007</v>
      </c>
      <c r="M69" s="33"/>
      <c r="N69" s="135">
        <f>R69</f>
        <v>14916823.130000005</v>
      </c>
      <c r="O69" s="132" t="s">
        <v>138</v>
      </c>
      <c r="P69" s="132"/>
      <c r="Q69" s="133"/>
      <c r="R69" s="134">
        <f>R31-R66</f>
        <v>14916823.130000005</v>
      </c>
      <c r="S69" s="33"/>
      <c r="T69" s="135">
        <f>X69</f>
        <v>16494109.270000003</v>
      </c>
      <c r="U69" s="132" t="s">
        <v>138</v>
      </c>
      <c r="V69" s="132"/>
      <c r="W69" s="133"/>
      <c r="X69" s="134">
        <f>X31-X66</f>
        <v>16494109.270000003</v>
      </c>
      <c r="Y69" s="33"/>
      <c r="Z69" s="135">
        <f>AD69</f>
        <v>16454465.200000003</v>
      </c>
      <c r="AA69" s="132" t="s">
        <v>138</v>
      </c>
      <c r="AB69" s="132"/>
      <c r="AC69" s="133"/>
      <c r="AD69" s="134">
        <f>AD31-AD66</f>
        <v>16454465.200000003</v>
      </c>
      <c r="AE69" s="33"/>
      <c r="AF69" s="135">
        <f>AJ69</f>
        <v>15475115.190000003</v>
      </c>
      <c r="AG69" s="132" t="s">
        <v>138</v>
      </c>
      <c r="AH69" s="132"/>
      <c r="AI69" s="133"/>
      <c r="AJ69" s="134">
        <f>AJ31-AJ66</f>
        <v>15475115.190000003</v>
      </c>
      <c r="AK69" s="33"/>
      <c r="AL69" s="135">
        <f>AP69</f>
        <v>14913410.960000005</v>
      </c>
      <c r="AM69" s="132" t="s">
        <v>138</v>
      </c>
      <c r="AN69" s="132"/>
      <c r="AO69" s="133"/>
      <c r="AP69" s="134">
        <f>AP31-AP66</f>
        <v>14913410.960000005</v>
      </c>
      <c r="AQ69" s="33"/>
      <c r="AR69" s="135">
        <f>AV69</f>
        <v>13155909.820000004</v>
      </c>
      <c r="AS69" s="132" t="s">
        <v>138</v>
      </c>
      <c r="AT69" s="132"/>
      <c r="AU69" s="133"/>
      <c r="AV69" s="134">
        <f>AV31-AV66</f>
        <v>13155909.820000004</v>
      </c>
      <c r="AW69" s="33"/>
      <c r="AX69" s="135">
        <f>BB69</f>
        <v>14000390.610000003</v>
      </c>
      <c r="AY69" s="132" t="s">
        <v>138</v>
      </c>
      <c r="AZ69" s="132"/>
      <c r="BA69" s="133"/>
      <c r="BB69" s="134">
        <f>BB31-BB66</f>
        <v>14000390.610000003</v>
      </c>
      <c r="BC69" s="33"/>
      <c r="BD69" s="135">
        <f>BH69</f>
        <v>12250799.770000003</v>
      </c>
      <c r="BE69" s="132" t="s">
        <v>138</v>
      </c>
      <c r="BF69" s="132"/>
      <c r="BG69" s="133"/>
      <c r="BH69" s="134">
        <f>BH31-BH66</f>
        <v>12250799.770000003</v>
      </c>
      <c r="BI69" s="33"/>
      <c r="BJ69" s="135">
        <f>BN69</f>
        <v>10710943.710000005</v>
      </c>
      <c r="BK69" s="132" t="s">
        <v>138</v>
      </c>
      <c r="BL69" s="132"/>
      <c r="BM69" s="133"/>
      <c r="BN69" s="134">
        <f>BN31-BN66</f>
        <v>10710943.710000005</v>
      </c>
    </row>
    <row r="70" spans="1:66" ht="21.75">
      <c r="A70" s="139"/>
      <c r="B70" s="139"/>
      <c r="C70" s="33"/>
      <c r="D70" s="33"/>
      <c r="E70" s="140"/>
      <c r="F70" s="141"/>
      <c r="G70" s="139"/>
      <c r="H70" s="139"/>
      <c r="I70" s="33"/>
      <c r="J70" s="33"/>
      <c r="K70" s="140"/>
      <c r="L70" s="141"/>
      <c r="M70" s="139"/>
      <c r="N70" s="139"/>
      <c r="O70" s="33"/>
      <c r="P70" s="33"/>
      <c r="Q70" s="140"/>
      <c r="R70" s="141"/>
      <c r="S70" s="139"/>
      <c r="T70" s="139"/>
      <c r="U70" s="33"/>
      <c r="V70" s="33"/>
      <c r="W70" s="140"/>
      <c r="X70" s="141"/>
      <c r="Y70" s="139"/>
      <c r="Z70" s="139"/>
      <c r="AA70" s="33"/>
      <c r="AB70" s="33"/>
      <c r="AC70" s="140"/>
      <c r="AD70" s="141"/>
      <c r="AE70" s="139"/>
      <c r="AF70" s="139"/>
      <c r="AG70" s="33"/>
      <c r="AH70" s="33"/>
      <c r="AI70" s="140"/>
      <c r="AJ70" s="141"/>
      <c r="AK70" s="139"/>
      <c r="AL70" s="139"/>
      <c r="AM70" s="33"/>
      <c r="AN70" s="33"/>
      <c r="AO70" s="140"/>
      <c r="AP70" s="141"/>
      <c r="AQ70" s="139"/>
      <c r="AR70" s="139"/>
      <c r="AS70" s="33"/>
      <c r="AT70" s="33"/>
      <c r="AU70" s="140"/>
      <c r="AV70" s="141"/>
      <c r="AW70" s="139"/>
      <c r="AX70" s="139"/>
      <c r="AY70" s="33"/>
      <c r="AZ70" s="33"/>
      <c r="BA70" s="140"/>
      <c r="BB70" s="141"/>
      <c r="BC70" s="139"/>
      <c r="BD70" s="139"/>
      <c r="BE70" s="33"/>
      <c r="BF70" s="33"/>
      <c r="BG70" s="140"/>
      <c r="BH70" s="141"/>
      <c r="BI70" s="139"/>
      <c r="BJ70" s="139"/>
      <c r="BK70" s="33"/>
      <c r="BL70" s="33"/>
      <c r="BM70" s="140"/>
      <c r="BN70" s="141"/>
    </row>
    <row r="71" spans="1:66" ht="21.7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3"/>
      <c r="S71" s="142"/>
      <c r="T71" s="142"/>
      <c r="U71" s="142"/>
      <c r="V71" s="142"/>
      <c r="W71" s="142"/>
      <c r="X71" s="143"/>
      <c r="Y71" s="142"/>
      <c r="Z71" s="142"/>
      <c r="AA71" s="142"/>
      <c r="AB71" s="142"/>
      <c r="AC71" s="142"/>
      <c r="AD71" s="143"/>
      <c r="AE71" s="142"/>
      <c r="AF71" s="142"/>
      <c r="AG71" s="142"/>
      <c r="AH71" s="142"/>
      <c r="AI71" s="142"/>
      <c r="AJ71" s="143"/>
      <c r="AK71" s="142"/>
      <c r="AL71" s="142"/>
      <c r="AM71" s="142"/>
      <c r="AN71" s="142"/>
      <c r="AO71" s="142"/>
      <c r="AP71" s="143"/>
      <c r="AQ71" s="142"/>
      <c r="AR71" s="142"/>
      <c r="AS71" s="142"/>
      <c r="AT71" s="142"/>
      <c r="AU71" s="142"/>
      <c r="AV71" s="143"/>
      <c r="AW71" s="142"/>
      <c r="AX71" s="142"/>
      <c r="AY71" s="142"/>
      <c r="AZ71" s="142"/>
      <c r="BA71" s="142"/>
      <c r="BC71" s="143" t="s">
        <v>139</v>
      </c>
      <c r="BD71" s="142" t="s">
        <v>140</v>
      </c>
      <c r="BE71" s="142"/>
      <c r="BF71" s="142" t="s">
        <v>141</v>
      </c>
      <c r="BG71" s="142"/>
      <c r="BH71" s="144" t="s">
        <v>142</v>
      </c>
      <c r="BI71" s="143" t="s">
        <v>139</v>
      </c>
      <c r="BJ71" s="142" t="s">
        <v>140</v>
      </c>
      <c r="BK71" s="142"/>
      <c r="BL71" s="142" t="s">
        <v>141</v>
      </c>
      <c r="BM71" s="142"/>
      <c r="BN71" s="144" t="s">
        <v>142</v>
      </c>
    </row>
    <row r="72" spans="1:66" ht="21.75">
      <c r="A72" s="145"/>
      <c r="B72" s="145"/>
      <c r="C72" s="146"/>
      <c r="D72" s="147"/>
      <c r="E72" s="148"/>
      <c r="F72" s="147"/>
      <c r="G72" s="145"/>
      <c r="H72" s="145"/>
      <c r="I72" s="146"/>
      <c r="J72" s="147"/>
      <c r="K72" s="148"/>
      <c r="L72" s="147"/>
      <c r="M72" s="145"/>
      <c r="N72" s="145"/>
      <c r="O72" s="146"/>
      <c r="P72" s="147"/>
      <c r="Q72" s="148"/>
      <c r="R72" s="149"/>
      <c r="S72" s="145"/>
      <c r="T72" s="145"/>
      <c r="U72" s="146"/>
      <c r="V72" s="147"/>
      <c r="W72" s="148"/>
      <c r="X72" s="149"/>
      <c r="Y72" s="145"/>
      <c r="Z72" s="145"/>
      <c r="AA72" s="146"/>
      <c r="AB72" s="147"/>
      <c r="AC72" s="148"/>
      <c r="AD72" s="149"/>
      <c r="AE72" s="145"/>
      <c r="AF72" s="145"/>
      <c r="AG72" s="146"/>
      <c r="AH72" s="147"/>
      <c r="AI72" s="148"/>
      <c r="AJ72" s="149"/>
      <c r="AK72" s="145"/>
      <c r="AL72" s="145"/>
      <c r="AM72" s="146"/>
      <c r="AN72" s="147"/>
      <c r="AO72" s="148"/>
      <c r="AP72" s="149"/>
      <c r="AQ72" s="145"/>
      <c r="AR72" s="145"/>
      <c r="AS72" s="146"/>
      <c r="AT72" s="147"/>
      <c r="AU72" s="148"/>
      <c r="AV72" s="149"/>
      <c r="AW72" s="145"/>
      <c r="AX72" s="145"/>
      <c r="AY72" s="146"/>
      <c r="AZ72" s="147"/>
      <c r="BA72" s="148"/>
      <c r="BC72" s="150" t="s">
        <v>143</v>
      </c>
      <c r="BD72" s="150"/>
      <c r="BE72" s="142"/>
      <c r="BF72" s="151" t="s">
        <v>144</v>
      </c>
      <c r="BG72" s="142" t="s">
        <v>145</v>
      </c>
      <c r="BH72" s="149"/>
      <c r="BI72" s="150" t="s">
        <v>143</v>
      </c>
      <c r="BJ72" s="150"/>
      <c r="BK72" s="142"/>
      <c r="BL72" s="151" t="s">
        <v>144</v>
      </c>
      <c r="BM72" s="142" t="s">
        <v>145</v>
      </c>
      <c r="BN72" s="149"/>
    </row>
    <row r="73" spans="1:66" ht="21.75">
      <c r="A73" s="145"/>
      <c r="B73" s="145"/>
      <c r="C73" s="146"/>
      <c r="D73" s="142"/>
      <c r="E73" s="148"/>
      <c r="F73" s="147"/>
      <c r="G73" s="145"/>
      <c r="H73" s="145"/>
      <c r="I73" s="146"/>
      <c r="J73" s="142"/>
      <c r="K73" s="148"/>
      <c r="L73" s="147"/>
      <c r="M73" s="145"/>
      <c r="N73" s="145"/>
      <c r="O73" s="146"/>
      <c r="P73" s="142"/>
      <c r="Q73" s="148"/>
      <c r="R73" s="147"/>
      <c r="S73" s="145"/>
      <c r="T73" s="145"/>
      <c r="U73" s="146"/>
      <c r="V73" s="142"/>
      <c r="W73" s="148"/>
      <c r="X73" s="147"/>
      <c r="Y73" s="145"/>
      <c r="Z73" s="145"/>
      <c r="AA73" s="146"/>
      <c r="AB73" s="142"/>
      <c r="AC73" s="148"/>
      <c r="AD73" s="147"/>
      <c r="AE73" s="145"/>
      <c r="AF73" s="145"/>
      <c r="AG73" s="146"/>
      <c r="AH73" s="142"/>
      <c r="AI73" s="148"/>
      <c r="AJ73" s="147"/>
      <c r="AK73" s="145"/>
      <c r="AL73" s="145"/>
      <c r="AM73" s="146"/>
      <c r="AN73" s="142"/>
      <c r="AO73" s="148"/>
      <c r="AP73" s="147"/>
      <c r="AQ73" s="145"/>
      <c r="AR73" s="145"/>
      <c r="AS73" s="146"/>
      <c r="AT73" s="142"/>
      <c r="AU73" s="148"/>
      <c r="AV73" s="149"/>
      <c r="AW73" s="145"/>
      <c r="AX73" s="145"/>
      <c r="AY73" s="146"/>
      <c r="AZ73" s="142"/>
      <c r="BA73" s="148"/>
      <c r="BC73" s="150" t="s">
        <v>146</v>
      </c>
      <c r="BD73" s="150"/>
      <c r="BE73" s="142" t="s">
        <v>147</v>
      </c>
      <c r="BF73" s="142"/>
      <c r="BG73" s="148" t="s">
        <v>148</v>
      </c>
      <c r="BH73" s="149"/>
      <c r="BI73" s="150" t="s">
        <v>146</v>
      </c>
      <c r="BJ73" s="150"/>
      <c r="BK73" s="142" t="s">
        <v>147</v>
      </c>
      <c r="BL73" s="142"/>
      <c r="BM73" s="148" t="s">
        <v>148</v>
      </c>
      <c r="BN73" s="149"/>
    </row>
    <row r="75" ht="21.75">
      <c r="BN75" s="16"/>
    </row>
  </sheetData>
  <mergeCells count="176">
    <mergeCell ref="BK69:BL69"/>
    <mergeCell ref="BI70:BJ70"/>
    <mergeCell ref="BI72:BJ72"/>
    <mergeCell ref="BI73:BJ73"/>
    <mergeCell ref="BK65:BL65"/>
    <mergeCell ref="BK66:BL66"/>
    <mergeCell ref="BK67:BL67"/>
    <mergeCell ref="BK68:BL68"/>
    <mergeCell ref="BK7:BL7"/>
    <mergeCell ref="BK8:BL8"/>
    <mergeCell ref="BK31:BL31"/>
    <mergeCell ref="BK40:BL40"/>
    <mergeCell ref="BI4:BN4"/>
    <mergeCell ref="BK5:BL5"/>
    <mergeCell ref="BI6:BJ6"/>
    <mergeCell ref="BK6:BL6"/>
    <mergeCell ref="BC72:BD72"/>
    <mergeCell ref="BC73:BD73"/>
    <mergeCell ref="BE69:BF69"/>
    <mergeCell ref="BC70:BD70"/>
    <mergeCell ref="BE65:BF65"/>
    <mergeCell ref="BE66:BF66"/>
    <mergeCell ref="BE67:BF67"/>
    <mergeCell ref="BE68:BF68"/>
    <mergeCell ref="BE7:BF7"/>
    <mergeCell ref="BE8:BF8"/>
    <mergeCell ref="BE31:BF31"/>
    <mergeCell ref="BE40:BF40"/>
    <mergeCell ref="BC4:BH4"/>
    <mergeCell ref="BE5:BF5"/>
    <mergeCell ref="BC6:BD6"/>
    <mergeCell ref="BE6:BF6"/>
    <mergeCell ref="AY69:AZ69"/>
    <mergeCell ref="AW70:AX70"/>
    <mergeCell ref="AW72:AX72"/>
    <mergeCell ref="AW73:AX73"/>
    <mergeCell ref="AY65:AZ65"/>
    <mergeCell ref="AY66:AZ66"/>
    <mergeCell ref="AY67:AZ67"/>
    <mergeCell ref="AY68:AZ68"/>
    <mergeCell ref="AY7:AZ7"/>
    <mergeCell ref="AY8:AZ8"/>
    <mergeCell ref="AY31:AZ31"/>
    <mergeCell ref="AY40:AZ40"/>
    <mergeCell ref="AW4:BB4"/>
    <mergeCell ref="AY5:AZ5"/>
    <mergeCell ref="AW6:AX6"/>
    <mergeCell ref="AY6:AZ6"/>
    <mergeCell ref="AG69:AH69"/>
    <mergeCell ref="AE70:AF70"/>
    <mergeCell ref="AE72:AF72"/>
    <mergeCell ref="AE73:AF73"/>
    <mergeCell ref="AG65:AH65"/>
    <mergeCell ref="AG66:AH66"/>
    <mergeCell ref="AG67:AH67"/>
    <mergeCell ref="AG68:AH68"/>
    <mergeCell ref="AG7:AH7"/>
    <mergeCell ref="AG8:AH8"/>
    <mergeCell ref="AG31:AH31"/>
    <mergeCell ref="AG40:AH40"/>
    <mergeCell ref="AE4:AJ4"/>
    <mergeCell ref="AG5:AH5"/>
    <mergeCell ref="AE6:AF6"/>
    <mergeCell ref="AG6:AH6"/>
    <mergeCell ref="AA69:AB69"/>
    <mergeCell ref="Y70:Z70"/>
    <mergeCell ref="Y72:Z72"/>
    <mergeCell ref="Y73:Z73"/>
    <mergeCell ref="AA65:AB65"/>
    <mergeCell ref="AA66:AB66"/>
    <mergeCell ref="AA67:AB67"/>
    <mergeCell ref="AA68:AB68"/>
    <mergeCell ref="AA7:AB7"/>
    <mergeCell ref="AA8:AB8"/>
    <mergeCell ref="AA31:AB31"/>
    <mergeCell ref="AA40:AB40"/>
    <mergeCell ref="Y4:AD4"/>
    <mergeCell ref="AA5:AB5"/>
    <mergeCell ref="Y6:Z6"/>
    <mergeCell ref="AA6:AB6"/>
    <mergeCell ref="U69:V69"/>
    <mergeCell ref="S70:T70"/>
    <mergeCell ref="S72:T72"/>
    <mergeCell ref="S73:T73"/>
    <mergeCell ref="U65:V65"/>
    <mergeCell ref="U66:V66"/>
    <mergeCell ref="U67:V67"/>
    <mergeCell ref="U68:V68"/>
    <mergeCell ref="U7:V7"/>
    <mergeCell ref="U8:V8"/>
    <mergeCell ref="U31:V31"/>
    <mergeCell ref="U40:V40"/>
    <mergeCell ref="S4:X4"/>
    <mergeCell ref="U5:V5"/>
    <mergeCell ref="S6:T6"/>
    <mergeCell ref="U6:V6"/>
    <mergeCell ref="C7:D7"/>
    <mergeCell ref="C8:D8"/>
    <mergeCell ref="C31:D31"/>
    <mergeCell ref="A4:F4"/>
    <mergeCell ref="C5:D5"/>
    <mergeCell ref="A6:B6"/>
    <mergeCell ref="C6:D6"/>
    <mergeCell ref="A73:B73"/>
    <mergeCell ref="C40:D40"/>
    <mergeCell ref="C65:D65"/>
    <mergeCell ref="C66:D66"/>
    <mergeCell ref="C67:D67"/>
    <mergeCell ref="C68:D68"/>
    <mergeCell ref="C69:D69"/>
    <mergeCell ref="A70:B70"/>
    <mergeCell ref="A72:B72"/>
    <mergeCell ref="G4:L4"/>
    <mergeCell ref="I5:J5"/>
    <mergeCell ref="G6:H6"/>
    <mergeCell ref="I6:J6"/>
    <mergeCell ref="I7:J7"/>
    <mergeCell ref="I8:J8"/>
    <mergeCell ref="I31:J31"/>
    <mergeCell ref="I40:J40"/>
    <mergeCell ref="I65:J65"/>
    <mergeCell ref="I66:J66"/>
    <mergeCell ref="I67:J67"/>
    <mergeCell ref="I68:J68"/>
    <mergeCell ref="I69:J69"/>
    <mergeCell ref="G70:H70"/>
    <mergeCell ref="G72:H72"/>
    <mergeCell ref="G73:H73"/>
    <mergeCell ref="M4:R4"/>
    <mergeCell ref="O5:P5"/>
    <mergeCell ref="M6:N6"/>
    <mergeCell ref="O6:P6"/>
    <mergeCell ref="O7:P7"/>
    <mergeCell ref="O8:P8"/>
    <mergeCell ref="O31:P31"/>
    <mergeCell ref="O40:P40"/>
    <mergeCell ref="O65:P65"/>
    <mergeCell ref="O66:P66"/>
    <mergeCell ref="O67:P67"/>
    <mergeCell ref="O68:P68"/>
    <mergeCell ref="O69:P69"/>
    <mergeCell ref="M70:N70"/>
    <mergeCell ref="M72:N72"/>
    <mergeCell ref="M73:N73"/>
    <mergeCell ref="AK4:AP4"/>
    <mergeCell ref="AM5:AN5"/>
    <mergeCell ref="AK6:AL6"/>
    <mergeCell ref="AM6:AN6"/>
    <mergeCell ref="AM7:AN7"/>
    <mergeCell ref="AM8:AN8"/>
    <mergeCell ref="AM31:AN31"/>
    <mergeCell ref="AM40:AN40"/>
    <mergeCell ref="AM65:AN65"/>
    <mergeCell ref="AM66:AN66"/>
    <mergeCell ref="AM67:AN67"/>
    <mergeCell ref="AM68:AN68"/>
    <mergeCell ref="AM69:AN69"/>
    <mergeCell ref="AK70:AL70"/>
    <mergeCell ref="AK72:AL72"/>
    <mergeCell ref="AK73:AL73"/>
    <mergeCell ref="AQ4:AV4"/>
    <mergeCell ref="AS5:AT5"/>
    <mergeCell ref="AQ6:AR6"/>
    <mergeCell ref="AS6:AT6"/>
    <mergeCell ref="AS7:AT7"/>
    <mergeCell ref="AS8:AT8"/>
    <mergeCell ref="AS31:AT31"/>
    <mergeCell ref="AS40:AT40"/>
    <mergeCell ref="AS65:AT65"/>
    <mergeCell ref="AS66:AT66"/>
    <mergeCell ref="AS67:AT67"/>
    <mergeCell ref="AS68:AT68"/>
    <mergeCell ref="AS69:AT69"/>
    <mergeCell ref="AQ70:AR70"/>
    <mergeCell ref="AQ72:AR72"/>
    <mergeCell ref="AQ73:AR73"/>
  </mergeCells>
  <printOptions/>
  <pageMargins left="0.73" right="0.29" top="0.53" bottom="0.44" header="0.27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0">
      <selection activeCell="C22" sqref="C22"/>
    </sheetView>
  </sheetViews>
  <sheetFormatPr defaultColWidth="9.140625" defaultRowHeight="21.75"/>
  <cols>
    <col min="1" max="1" width="46.57421875" style="0" customWidth="1"/>
    <col min="3" max="4" width="16.57421875" style="0" customWidth="1"/>
    <col min="5" max="5" width="13.57421875" style="0" bestFit="1" customWidth="1"/>
  </cols>
  <sheetData>
    <row r="1" spans="1:4" ht="23.25">
      <c r="A1" s="1" t="s">
        <v>0</v>
      </c>
      <c r="B1" s="1"/>
      <c r="C1" s="1"/>
      <c r="D1" s="1"/>
    </row>
    <row r="2" spans="1:4" ht="23.25">
      <c r="A2" s="1" t="s">
        <v>1</v>
      </c>
      <c r="B2" s="1"/>
      <c r="C2" s="1"/>
      <c r="D2" s="1"/>
    </row>
    <row r="3" spans="1:4" ht="23.25">
      <c r="A3" s="1" t="s">
        <v>59</v>
      </c>
      <c r="B3" s="1"/>
      <c r="C3" s="1"/>
      <c r="D3" s="1"/>
    </row>
    <row r="4" spans="1:4" ht="23.25">
      <c r="A4" s="2" t="s">
        <v>3</v>
      </c>
      <c r="B4" s="3" t="s">
        <v>4</v>
      </c>
      <c r="C4" s="4" t="s">
        <v>5</v>
      </c>
      <c r="D4" s="4" t="s">
        <v>6</v>
      </c>
    </row>
    <row r="5" spans="1:4" ht="13.5" customHeight="1">
      <c r="A5" s="5"/>
      <c r="B5" s="6"/>
      <c r="C5" s="7"/>
      <c r="D5" s="7"/>
    </row>
    <row r="6" spans="1:4" ht="23.25">
      <c r="A6" s="8" t="s">
        <v>7</v>
      </c>
      <c r="B6" s="9" t="s">
        <v>8</v>
      </c>
      <c r="C6" s="10">
        <v>0</v>
      </c>
      <c r="D6" s="11"/>
    </row>
    <row r="7" spans="1:4" ht="23.25">
      <c r="A7" s="12" t="s">
        <v>9</v>
      </c>
      <c r="B7" s="13" t="s">
        <v>10</v>
      </c>
      <c r="C7" s="14">
        <v>47426.32</v>
      </c>
      <c r="D7" s="15"/>
    </row>
    <row r="8" spans="1:4" ht="23.25">
      <c r="A8" s="12" t="s">
        <v>11</v>
      </c>
      <c r="B8" s="13" t="s">
        <v>12</v>
      </c>
      <c r="C8" s="14">
        <v>1804116.14</v>
      </c>
      <c r="D8" s="15"/>
    </row>
    <row r="9" spans="1:4" ht="23.25">
      <c r="A9" s="12" t="s">
        <v>13</v>
      </c>
      <c r="B9" s="13" t="s">
        <v>10</v>
      </c>
      <c r="C9" s="14">
        <v>11840822.09</v>
      </c>
      <c r="D9" s="15"/>
    </row>
    <row r="10" spans="1:5" ht="23.25">
      <c r="A10" s="12" t="s">
        <v>14</v>
      </c>
      <c r="B10" s="13" t="s">
        <v>12</v>
      </c>
      <c r="C10" s="14">
        <v>2618750</v>
      </c>
      <c r="D10" s="15"/>
      <c r="E10" s="16"/>
    </row>
    <row r="11" spans="1:5" ht="23.25">
      <c r="A11" s="12" t="s">
        <v>15</v>
      </c>
      <c r="B11" s="13" t="s">
        <v>10</v>
      </c>
      <c r="C11" s="14">
        <v>191999.74</v>
      </c>
      <c r="D11" s="15"/>
      <c r="E11" s="16"/>
    </row>
    <row r="12" spans="1:5" ht="23.25">
      <c r="A12" s="12" t="s">
        <v>16</v>
      </c>
      <c r="B12" s="13" t="s">
        <v>10</v>
      </c>
      <c r="C12" s="14"/>
      <c r="D12" s="15"/>
      <c r="E12" s="16"/>
    </row>
    <row r="13" spans="1:4" ht="23.25">
      <c r="A13" s="12" t="s">
        <v>17</v>
      </c>
      <c r="B13" s="13" t="s">
        <v>18</v>
      </c>
      <c r="C13" s="14">
        <v>5000</v>
      </c>
      <c r="D13" s="15"/>
    </row>
    <row r="14" spans="1:4" ht="23.25">
      <c r="A14" s="12" t="s">
        <v>19</v>
      </c>
      <c r="B14" s="13" t="s">
        <v>20</v>
      </c>
      <c r="C14" s="14"/>
      <c r="D14" s="15"/>
    </row>
    <row r="15" spans="1:4" ht="23.25">
      <c r="A15" s="12" t="s">
        <v>21</v>
      </c>
      <c r="B15" s="13" t="s">
        <v>22</v>
      </c>
      <c r="C15" s="14">
        <v>12262</v>
      </c>
      <c r="D15" s="15"/>
    </row>
    <row r="16" spans="1:4" ht="23.25">
      <c r="A16" s="12" t="s">
        <v>23</v>
      </c>
      <c r="B16" s="13" t="s">
        <v>24</v>
      </c>
      <c r="C16" s="14">
        <v>18355</v>
      </c>
      <c r="D16" s="15"/>
    </row>
    <row r="17" spans="1:4" ht="23.25">
      <c r="A17" s="12" t="s">
        <v>25</v>
      </c>
      <c r="B17" s="13" t="s">
        <v>26</v>
      </c>
      <c r="C17" s="14">
        <v>300310</v>
      </c>
      <c r="D17" s="15"/>
    </row>
    <row r="18" spans="1:4" ht="23.25">
      <c r="A18" s="12" t="s">
        <v>27</v>
      </c>
      <c r="B18" s="13" t="s">
        <v>28</v>
      </c>
      <c r="C18" s="14">
        <v>122600</v>
      </c>
      <c r="D18" s="15"/>
    </row>
    <row r="19" spans="1:4" ht="23.25">
      <c r="A19" s="17" t="s">
        <v>29</v>
      </c>
      <c r="B19" s="18" t="s">
        <v>30</v>
      </c>
      <c r="C19" s="14">
        <v>511924</v>
      </c>
      <c r="D19" s="15"/>
    </row>
    <row r="20" spans="1:4" ht="23.25">
      <c r="A20" s="12" t="s">
        <v>31</v>
      </c>
      <c r="B20" s="13" t="s">
        <v>32</v>
      </c>
      <c r="C20" s="14">
        <v>24394</v>
      </c>
      <c r="D20" s="15"/>
    </row>
    <row r="21" spans="1:5" ht="23.25">
      <c r="A21" s="12" t="s">
        <v>33</v>
      </c>
      <c r="B21" s="13" t="s">
        <v>34</v>
      </c>
      <c r="C21" s="14">
        <v>76254</v>
      </c>
      <c r="D21" s="15"/>
      <c r="E21" s="16"/>
    </row>
    <row r="22" spans="1:4" ht="23.25">
      <c r="A22" s="12" t="s">
        <v>35</v>
      </c>
      <c r="B22" s="13" t="s">
        <v>36</v>
      </c>
      <c r="C22" s="14">
        <v>16890.83</v>
      </c>
      <c r="D22" s="15"/>
    </row>
    <row r="23" spans="1:4" ht="23.25">
      <c r="A23" s="12" t="s">
        <v>37</v>
      </c>
      <c r="B23" s="13" t="s">
        <v>38</v>
      </c>
      <c r="C23" s="19">
        <v>0</v>
      </c>
      <c r="D23" s="15"/>
    </row>
    <row r="24" spans="1:4" ht="23.25">
      <c r="A24" s="12" t="s">
        <v>39</v>
      </c>
      <c r="B24" s="13" t="s">
        <v>40</v>
      </c>
      <c r="C24" s="19">
        <v>0</v>
      </c>
      <c r="D24" s="15"/>
    </row>
    <row r="25" spans="1:4" ht="23.25">
      <c r="A25" s="12" t="s">
        <v>41</v>
      </c>
      <c r="B25" s="13" t="s">
        <v>42</v>
      </c>
      <c r="C25" s="20">
        <v>31000</v>
      </c>
      <c r="D25" s="15"/>
    </row>
    <row r="26" spans="1:4" ht="23.25">
      <c r="A26" s="12" t="s">
        <v>43</v>
      </c>
      <c r="B26" s="13" t="s">
        <v>44</v>
      </c>
      <c r="C26" s="14"/>
      <c r="D26" s="15"/>
    </row>
    <row r="27" spans="1:4" ht="23.25">
      <c r="A27" s="12" t="s">
        <v>45</v>
      </c>
      <c r="B27" s="13" t="s">
        <v>46</v>
      </c>
      <c r="C27" s="14"/>
      <c r="D27" s="15">
        <v>586736</v>
      </c>
    </row>
    <row r="28" spans="1:4" ht="23.25">
      <c r="A28" s="12" t="s">
        <v>47</v>
      </c>
      <c r="B28" s="13" t="s">
        <v>48</v>
      </c>
      <c r="C28" s="14"/>
      <c r="D28" s="15">
        <v>8116713.21</v>
      </c>
    </row>
    <row r="29" spans="1:4" ht="23.25">
      <c r="A29" s="12" t="s">
        <v>49</v>
      </c>
      <c r="B29" s="13" t="s">
        <v>50</v>
      </c>
      <c r="C29" s="14"/>
      <c r="D29" s="15">
        <v>4156773.08</v>
      </c>
    </row>
    <row r="30" spans="1:4" ht="23.25">
      <c r="A30" s="12" t="s">
        <v>51</v>
      </c>
      <c r="B30" s="13" t="s">
        <v>52</v>
      </c>
      <c r="C30" s="21"/>
      <c r="D30" s="15">
        <v>1224569.91</v>
      </c>
    </row>
    <row r="31" spans="1:4" ht="23.25">
      <c r="A31" s="12" t="s">
        <v>53</v>
      </c>
      <c r="B31" s="13" t="s">
        <v>54</v>
      </c>
      <c r="C31" s="14"/>
      <c r="D31" s="15">
        <v>3181787.24</v>
      </c>
    </row>
    <row r="32" spans="1:4" ht="23.25">
      <c r="A32" s="12" t="s">
        <v>55</v>
      </c>
      <c r="B32" s="13" t="s">
        <v>56</v>
      </c>
      <c r="C32" s="14"/>
      <c r="D32" s="15">
        <f>'[1]งบประกอบ1'!H8</f>
        <v>308098.36</v>
      </c>
    </row>
    <row r="33" spans="1:4" ht="23.25">
      <c r="A33" s="22" t="s">
        <v>57</v>
      </c>
      <c r="B33" s="23"/>
      <c r="C33" s="24"/>
      <c r="D33" s="25">
        <f>C7</f>
        <v>47426.32</v>
      </c>
    </row>
    <row r="34" spans="1:4" ht="24" thickBot="1">
      <c r="A34" s="26" t="s">
        <v>58</v>
      </c>
      <c r="B34" s="27"/>
      <c r="C34" s="28">
        <f>SUM(C6:C33)</f>
        <v>17622104.119999997</v>
      </c>
      <c r="D34" s="28">
        <f>SUM(D6:D33)</f>
        <v>17622104.12</v>
      </c>
    </row>
    <row r="35" ht="22.5" thickTop="1"/>
    <row r="36" spans="3:4" ht="21.75">
      <c r="C36" s="16"/>
      <c r="D36" s="16"/>
    </row>
    <row r="37" ht="21.75">
      <c r="D37" s="16"/>
    </row>
  </sheetData>
  <mergeCells count="5">
    <mergeCell ref="A1:D1"/>
    <mergeCell ref="A2:D2"/>
    <mergeCell ref="A3:D3"/>
    <mergeCell ref="A4:A5"/>
    <mergeCell ref="B4:B5"/>
  </mergeCells>
  <printOptions/>
  <pageMargins left="0.99" right="0.75" top="0.75" bottom="0.32" header="0.2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0">
      <selection activeCell="E31" sqref="E31"/>
    </sheetView>
  </sheetViews>
  <sheetFormatPr defaultColWidth="9.140625" defaultRowHeight="21.75"/>
  <cols>
    <col min="1" max="1" width="46.57421875" style="0" customWidth="1"/>
    <col min="3" max="4" width="16.57421875" style="0" customWidth="1"/>
    <col min="5" max="5" width="13.57421875" style="0" bestFit="1" customWidth="1"/>
  </cols>
  <sheetData>
    <row r="1" spans="1:4" ht="23.25">
      <c r="A1" s="1" t="s">
        <v>0</v>
      </c>
      <c r="B1" s="1"/>
      <c r="C1" s="1"/>
      <c r="D1" s="1"/>
    </row>
    <row r="2" spans="1:4" ht="23.25">
      <c r="A2" s="1" t="s">
        <v>1</v>
      </c>
      <c r="B2" s="1"/>
      <c r="C2" s="1"/>
      <c r="D2" s="1"/>
    </row>
    <row r="3" spans="1:4" ht="23.25">
      <c r="A3" s="1" t="s">
        <v>60</v>
      </c>
      <c r="B3" s="1"/>
      <c r="C3" s="1"/>
      <c r="D3" s="1"/>
    </row>
    <row r="4" spans="1:4" ht="23.25">
      <c r="A4" s="2" t="s">
        <v>3</v>
      </c>
      <c r="B4" s="3" t="s">
        <v>4</v>
      </c>
      <c r="C4" s="4" t="s">
        <v>5</v>
      </c>
      <c r="D4" s="4" t="s">
        <v>6</v>
      </c>
    </row>
    <row r="5" spans="1:4" ht="13.5" customHeight="1">
      <c r="A5" s="5"/>
      <c r="B5" s="6"/>
      <c r="C5" s="7"/>
      <c r="D5" s="7"/>
    </row>
    <row r="6" spans="1:4" ht="23.25">
      <c r="A6" s="8" t="s">
        <v>7</v>
      </c>
      <c r="B6" s="9" t="s">
        <v>8</v>
      </c>
      <c r="C6" s="10">
        <v>0</v>
      </c>
      <c r="D6" s="11"/>
    </row>
    <row r="7" spans="1:4" ht="23.25">
      <c r="A7" s="12" t="s">
        <v>9</v>
      </c>
      <c r="B7" s="13" t="s">
        <v>10</v>
      </c>
      <c r="C7" s="14">
        <v>47426.32</v>
      </c>
      <c r="D7" s="15"/>
    </row>
    <row r="8" spans="1:4" ht="23.25">
      <c r="A8" s="12" t="s">
        <v>11</v>
      </c>
      <c r="B8" s="13" t="s">
        <v>12</v>
      </c>
      <c r="C8" s="14">
        <v>1804116.14</v>
      </c>
      <c r="D8" s="15"/>
    </row>
    <row r="9" spans="1:4" ht="23.25">
      <c r="A9" s="12" t="s">
        <v>13</v>
      </c>
      <c r="B9" s="13" t="s">
        <v>10</v>
      </c>
      <c r="C9" s="14">
        <v>10347402.45</v>
      </c>
      <c r="D9" s="15"/>
    </row>
    <row r="10" spans="1:5" ht="23.25">
      <c r="A10" s="12" t="s">
        <v>14</v>
      </c>
      <c r="B10" s="13" t="s">
        <v>12</v>
      </c>
      <c r="C10" s="14">
        <v>2618750</v>
      </c>
      <c r="D10" s="15"/>
      <c r="E10" s="16"/>
    </row>
    <row r="11" spans="1:5" ht="23.25">
      <c r="A11" s="12" t="s">
        <v>15</v>
      </c>
      <c r="B11" s="13" t="s">
        <v>10</v>
      </c>
      <c r="C11" s="14">
        <v>99128.22</v>
      </c>
      <c r="D11" s="15"/>
      <c r="E11" s="16"/>
    </row>
    <row r="12" spans="1:5" ht="23.25">
      <c r="A12" s="12" t="s">
        <v>16</v>
      </c>
      <c r="B12" s="13" t="s">
        <v>10</v>
      </c>
      <c r="C12" s="14"/>
      <c r="D12" s="15"/>
      <c r="E12" s="16"/>
    </row>
    <row r="13" spans="1:4" ht="23.25">
      <c r="A13" s="12" t="s">
        <v>17</v>
      </c>
      <c r="B13" s="13" t="s">
        <v>18</v>
      </c>
      <c r="C13" s="14">
        <v>5000</v>
      </c>
      <c r="D13" s="15"/>
    </row>
    <row r="14" spans="1:4" ht="23.25">
      <c r="A14" s="12" t="s">
        <v>19</v>
      </c>
      <c r="B14" s="13" t="s">
        <v>20</v>
      </c>
      <c r="C14" s="14"/>
      <c r="D14" s="15"/>
    </row>
    <row r="15" spans="1:4" ht="23.25">
      <c r="A15" s="12" t="s">
        <v>21</v>
      </c>
      <c r="B15" s="13" t="s">
        <v>22</v>
      </c>
      <c r="C15" s="14">
        <v>191738.5</v>
      </c>
      <c r="D15" s="15"/>
    </row>
    <row r="16" spans="1:4" ht="23.25">
      <c r="A16" s="12" t="s">
        <v>23</v>
      </c>
      <c r="B16" s="13" t="s">
        <v>24</v>
      </c>
      <c r="C16" s="14">
        <v>18355</v>
      </c>
      <c r="D16" s="15"/>
    </row>
    <row r="17" spans="1:4" ht="23.25">
      <c r="A17" s="12" t="s">
        <v>25</v>
      </c>
      <c r="B17" s="13" t="s">
        <v>26</v>
      </c>
      <c r="C17" s="14">
        <v>450990</v>
      </c>
      <c r="D17" s="15"/>
    </row>
    <row r="18" spans="1:4" ht="23.25">
      <c r="A18" s="12" t="s">
        <v>27</v>
      </c>
      <c r="B18" s="13" t="s">
        <v>28</v>
      </c>
      <c r="C18" s="14">
        <v>188800</v>
      </c>
      <c r="D18" s="15"/>
    </row>
    <row r="19" spans="1:4" ht="23.25">
      <c r="A19" s="17" t="s">
        <v>29</v>
      </c>
      <c r="B19" s="18" t="s">
        <v>30</v>
      </c>
      <c r="C19" s="14">
        <v>580874</v>
      </c>
      <c r="D19" s="15"/>
    </row>
    <row r="20" spans="1:4" ht="23.25">
      <c r="A20" s="12" t="s">
        <v>31</v>
      </c>
      <c r="B20" s="13" t="s">
        <v>32</v>
      </c>
      <c r="C20" s="14">
        <v>471336</v>
      </c>
      <c r="D20" s="15"/>
    </row>
    <row r="21" spans="1:5" ht="23.25">
      <c r="A21" s="12" t="s">
        <v>33</v>
      </c>
      <c r="B21" s="13" t="s">
        <v>34</v>
      </c>
      <c r="C21" s="14">
        <v>130913.97</v>
      </c>
      <c r="D21" s="15"/>
      <c r="E21" s="16"/>
    </row>
    <row r="22" spans="1:4" ht="23.25">
      <c r="A22" s="12" t="s">
        <v>35</v>
      </c>
      <c r="B22" s="13" t="s">
        <v>36</v>
      </c>
      <c r="C22" s="14">
        <v>57041.22</v>
      </c>
      <c r="D22" s="15"/>
    </row>
    <row r="23" spans="1:4" ht="23.25">
      <c r="A23" s="12" t="s">
        <v>37</v>
      </c>
      <c r="B23" s="13" t="s">
        <v>38</v>
      </c>
      <c r="C23" s="19">
        <v>59300</v>
      </c>
      <c r="D23" s="15"/>
    </row>
    <row r="24" spans="1:4" ht="23.25">
      <c r="A24" s="12" t="s">
        <v>39</v>
      </c>
      <c r="B24" s="13" t="s">
        <v>40</v>
      </c>
      <c r="C24" s="19">
        <v>0</v>
      </c>
      <c r="D24" s="15"/>
    </row>
    <row r="25" spans="1:4" ht="23.25">
      <c r="A25" s="12" t="s">
        <v>41</v>
      </c>
      <c r="B25" s="13" t="s">
        <v>42</v>
      </c>
      <c r="C25" s="20">
        <v>191000</v>
      </c>
      <c r="D25" s="15"/>
    </row>
    <row r="26" spans="1:4" ht="23.25">
      <c r="A26" s="12" t="s">
        <v>43</v>
      </c>
      <c r="B26" s="13" t="s">
        <v>44</v>
      </c>
      <c r="C26" s="14"/>
      <c r="D26" s="15"/>
    </row>
    <row r="27" spans="1:4" ht="23.25">
      <c r="A27" s="12" t="s">
        <v>45</v>
      </c>
      <c r="B27" s="13" t="s">
        <v>46</v>
      </c>
      <c r="C27" s="14"/>
      <c r="D27" s="15"/>
    </row>
    <row r="28" spans="1:4" ht="23.25">
      <c r="A28" s="12" t="s">
        <v>47</v>
      </c>
      <c r="B28" s="13" t="s">
        <v>48</v>
      </c>
      <c r="C28" s="14"/>
      <c r="D28" s="15">
        <v>8143579.21</v>
      </c>
    </row>
    <row r="29" spans="1:4" ht="23.25">
      <c r="A29" s="12" t="s">
        <v>49</v>
      </c>
      <c r="B29" s="13" t="s">
        <v>50</v>
      </c>
      <c r="C29" s="14"/>
      <c r="D29" s="15">
        <v>4156773.08</v>
      </c>
    </row>
    <row r="30" spans="1:4" ht="23.25">
      <c r="A30" s="12" t="s">
        <v>51</v>
      </c>
      <c r="B30" s="13" t="s">
        <v>52</v>
      </c>
      <c r="C30" s="21"/>
      <c r="D30" s="15">
        <v>1034611.91</v>
      </c>
    </row>
    <row r="31" spans="1:4" ht="23.25">
      <c r="A31" s="12" t="s">
        <v>53</v>
      </c>
      <c r="B31" s="13" t="s">
        <v>54</v>
      </c>
      <c r="C31" s="14"/>
      <c r="D31" s="15">
        <v>3570761.3</v>
      </c>
    </row>
    <row r="32" spans="1:4" ht="23.25">
      <c r="A32" s="12" t="s">
        <v>55</v>
      </c>
      <c r="B32" s="13" t="s">
        <v>56</v>
      </c>
      <c r="C32" s="14"/>
      <c r="D32" s="15">
        <f>'[2]งบประกอบ1'!H8</f>
        <v>309020</v>
      </c>
    </row>
    <row r="33" spans="1:4" ht="23.25">
      <c r="A33" s="22" t="s">
        <v>57</v>
      </c>
      <c r="B33" s="23"/>
      <c r="C33" s="24"/>
      <c r="D33" s="25">
        <f>C7</f>
        <v>47426.32</v>
      </c>
    </row>
    <row r="34" spans="1:4" ht="24" thickBot="1">
      <c r="A34" s="26" t="s">
        <v>58</v>
      </c>
      <c r="B34" s="27"/>
      <c r="C34" s="28">
        <f>SUM(C6:C33)</f>
        <v>17262171.82</v>
      </c>
      <c r="D34" s="28">
        <f>SUM(D6:D33)</f>
        <v>17262171.82</v>
      </c>
    </row>
    <row r="35" ht="22.5" thickTop="1"/>
    <row r="36" spans="3:4" ht="21.75">
      <c r="C36" s="16"/>
      <c r="D36" s="16"/>
    </row>
    <row r="37" ht="21.75">
      <c r="D37" s="16"/>
    </row>
  </sheetData>
  <mergeCells count="5">
    <mergeCell ref="A1:D1"/>
    <mergeCell ref="A2:D2"/>
    <mergeCell ref="A3:D3"/>
    <mergeCell ref="A4:A5"/>
    <mergeCell ref="B4:B5"/>
  </mergeCells>
  <printOptions/>
  <pageMargins left="0.99" right="0.75" top="0.75" bottom="0.32" header="0.2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D32" sqref="D32"/>
    </sheetView>
  </sheetViews>
  <sheetFormatPr defaultColWidth="9.140625" defaultRowHeight="21.75"/>
  <cols>
    <col min="1" max="1" width="46.57421875" style="0" customWidth="1"/>
    <col min="3" max="4" width="16.57421875" style="0" customWidth="1"/>
    <col min="5" max="5" width="13.57421875" style="0" bestFit="1" customWidth="1"/>
  </cols>
  <sheetData>
    <row r="1" spans="1:4" ht="23.25">
      <c r="A1" s="1" t="s">
        <v>0</v>
      </c>
      <c r="B1" s="1"/>
      <c r="C1" s="1"/>
      <c r="D1" s="1"/>
    </row>
    <row r="2" spans="1:4" ht="23.25">
      <c r="A2" s="1" t="s">
        <v>1</v>
      </c>
      <c r="B2" s="1"/>
      <c r="C2" s="1"/>
      <c r="D2" s="1"/>
    </row>
    <row r="3" spans="1:4" ht="23.25">
      <c r="A3" s="1" t="s">
        <v>61</v>
      </c>
      <c r="B3" s="1"/>
      <c r="C3" s="1"/>
      <c r="D3" s="1"/>
    </row>
    <row r="4" spans="1:4" ht="23.25">
      <c r="A4" s="2" t="s">
        <v>3</v>
      </c>
      <c r="B4" s="3" t="s">
        <v>4</v>
      </c>
      <c r="C4" s="4" t="s">
        <v>5</v>
      </c>
      <c r="D4" s="4" t="s">
        <v>6</v>
      </c>
    </row>
    <row r="5" spans="1:4" ht="13.5" customHeight="1">
      <c r="A5" s="5"/>
      <c r="B5" s="6"/>
      <c r="C5" s="7"/>
      <c r="D5" s="7"/>
    </row>
    <row r="6" spans="1:4" ht="23.25">
      <c r="A6" s="8" t="s">
        <v>7</v>
      </c>
      <c r="B6" s="9" t="s">
        <v>8</v>
      </c>
      <c r="C6" s="10">
        <v>2000</v>
      </c>
      <c r="D6" s="11"/>
    </row>
    <row r="7" spans="1:4" ht="23.25">
      <c r="A7" s="12" t="s">
        <v>9</v>
      </c>
      <c r="B7" s="13" t="s">
        <v>10</v>
      </c>
      <c r="C7" s="14">
        <v>63426.32</v>
      </c>
      <c r="D7" s="15"/>
    </row>
    <row r="8" spans="1:4" ht="23.25">
      <c r="A8" s="12" t="s">
        <v>11</v>
      </c>
      <c r="B8" s="13" t="s">
        <v>12</v>
      </c>
      <c r="C8" s="14">
        <v>1804116.14</v>
      </c>
      <c r="D8" s="15"/>
    </row>
    <row r="9" spans="1:4" ht="23.25">
      <c r="A9" s="12" t="s">
        <v>13</v>
      </c>
      <c r="B9" s="13" t="s">
        <v>10</v>
      </c>
      <c r="C9" s="14">
        <v>11570637.48</v>
      </c>
      <c r="D9" s="15"/>
    </row>
    <row r="10" spans="1:5" ht="23.25">
      <c r="A10" s="12" t="s">
        <v>14</v>
      </c>
      <c r="B10" s="13" t="s">
        <v>12</v>
      </c>
      <c r="C10" s="14">
        <v>2618750</v>
      </c>
      <c r="D10" s="15"/>
      <c r="E10" s="16"/>
    </row>
    <row r="11" spans="1:5" ht="23.25">
      <c r="A11" s="12" t="s">
        <v>15</v>
      </c>
      <c r="B11" s="13" t="s">
        <v>10</v>
      </c>
      <c r="C11" s="14">
        <v>395535.28</v>
      </c>
      <c r="D11" s="15"/>
      <c r="E11" s="16"/>
    </row>
    <row r="12" spans="1:5" ht="23.25">
      <c r="A12" s="12" t="s">
        <v>16</v>
      </c>
      <c r="B12" s="13" t="s">
        <v>10</v>
      </c>
      <c r="C12" s="14"/>
      <c r="D12" s="15"/>
      <c r="E12" s="16"/>
    </row>
    <row r="13" spans="1:4" ht="23.25">
      <c r="A13" s="12" t="s">
        <v>17</v>
      </c>
      <c r="B13" s="13" t="s">
        <v>18</v>
      </c>
      <c r="C13" s="14"/>
      <c r="D13" s="15"/>
    </row>
    <row r="14" spans="1:4" ht="23.25">
      <c r="A14" s="12" t="s">
        <v>19</v>
      </c>
      <c r="B14" s="13" t="s">
        <v>20</v>
      </c>
      <c r="C14" s="14"/>
      <c r="D14" s="15"/>
    </row>
    <row r="15" spans="1:4" ht="23.25">
      <c r="A15" s="12" t="s">
        <v>21</v>
      </c>
      <c r="B15" s="13" t="s">
        <v>22</v>
      </c>
      <c r="C15" s="14">
        <v>205463.5</v>
      </c>
      <c r="D15" s="15"/>
    </row>
    <row r="16" spans="1:4" ht="23.25">
      <c r="A16" s="12" t="s">
        <v>23</v>
      </c>
      <c r="B16" s="13" t="s">
        <v>24</v>
      </c>
      <c r="C16" s="14">
        <v>18355</v>
      </c>
      <c r="D16" s="15"/>
    </row>
    <row r="17" spans="1:4" ht="23.25">
      <c r="A17" s="12" t="s">
        <v>25</v>
      </c>
      <c r="B17" s="13" t="s">
        <v>26</v>
      </c>
      <c r="C17" s="14">
        <v>611440</v>
      </c>
      <c r="D17" s="15"/>
    </row>
    <row r="18" spans="1:4" ht="23.25">
      <c r="A18" s="12" t="s">
        <v>27</v>
      </c>
      <c r="B18" s="13" t="s">
        <v>28</v>
      </c>
      <c r="C18" s="14">
        <v>275780</v>
      </c>
      <c r="D18" s="15"/>
    </row>
    <row r="19" spans="1:4" ht="23.25">
      <c r="A19" s="17" t="s">
        <v>29</v>
      </c>
      <c r="B19" s="18" t="s">
        <v>30</v>
      </c>
      <c r="C19" s="14">
        <v>716204</v>
      </c>
      <c r="D19" s="15"/>
    </row>
    <row r="20" spans="1:4" ht="23.25">
      <c r="A20" s="12" t="s">
        <v>31</v>
      </c>
      <c r="B20" s="13" t="s">
        <v>32</v>
      </c>
      <c r="C20" s="14">
        <v>555099.5</v>
      </c>
      <c r="D20" s="15"/>
    </row>
    <row r="21" spans="1:5" ht="23.25">
      <c r="A21" s="12" t="s">
        <v>33</v>
      </c>
      <c r="B21" s="13" t="s">
        <v>34</v>
      </c>
      <c r="C21" s="14">
        <v>215615.05</v>
      </c>
      <c r="D21" s="15"/>
      <c r="E21" s="16"/>
    </row>
    <row r="22" spans="1:4" ht="23.25">
      <c r="A22" s="12" t="s">
        <v>35</v>
      </c>
      <c r="B22" s="13" t="s">
        <v>36</v>
      </c>
      <c r="C22" s="14">
        <v>74688.06</v>
      </c>
      <c r="D22" s="15"/>
    </row>
    <row r="23" spans="1:4" ht="23.25">
      <c r="A23" s="12" t="s">
        <v>37</v>
      </c>
      <c r="B23" s="13" t="s">
        <v>38</v>
      </c>
      <c r="C23" s="19">
        <v>257240</v>
      </c>
      <c r="D23" s="15"/>
    </row>
    <row r="24" spans="1:4" ht="23.25">
      <c r="A24" s="12" t="s">
        <v>39</v>
      </c>
      <c r="B24" s="13" t="s">
        <v>40</v>
      </c>
      <c r="C24" s="19">
        <v>0</v>
      </c>
      <c r="D24" s="15"/>
    </row>
    <row r="25" spans="1:4" ht="23.25">
      <c r="A25" s="12" t="s">
        <v>41</v>
      </c>
      <c r="B25" s="13" t="s">
        <v>42</v>
      </c>
      <c r="C25" s="20">
        <v>746580</v>
      </c>
      <c r="D25" s="15"/>
    </row>
    <row r="26" spans="1:4" ht="23.25">
      <c r="A26" s="12" t="s">
        <v>43</v>
      </c>
      <c r="B26" s="13" t="s">
        <v>44</v>
      </c>
      <c r="C26" s="14"/>
      <c r="D26" s="15"/>
    </row>
    <row r="27" spans="1:4" ht="23.25">
      <c r="A27" s="12" t="s">
        <v>45</v>
      </c>
      <c r="B27" s="13" t="s">
        <v>46</v>
      </c>
      <c r="C27" s="14"/>
      <c r="D27" s="15"/>
    </row>
    <row r="28" spans="1:4" ht="23.25">
      <c r="A28" s="12" t="s">
        <v>47</v>
      </c>
      <c r="B28" s="13" t="s">
        <v>48</v>
      </c>
      <c r="C28" s="14"/>
      <c r="D28" s="15">
        <v>7641337.16</v>
      </c>
    </row>
    <row r="29" spans="1:4" ht="23.25">
      <c r="A29" s="12" t="s">
        <v>49</v>
      </c>
      <c r="B29" s="13" t="s">
        <v>50</v>
      </c>
      <c r="C29" s="14"/>
      <c r="D29" s="15">
        <v>4156773.08</v>
      </c>
    </row>
    <row r="30" spans="1:4" ht="23.25">
      <c r="A30" s="12" t="s">
        <v>51</v>
      </c>
      <c r="B30" s="13" t="s">
        <v>52</v>
      </c>
      <c r="C30" s="21"/>
      <c r="D30" s="15">
        <v>694155.91</v>
      </c>
    </row>
    <row r="31" spans="1:4" ht="23.25">
      <c r="A31" s="12" t="s">
        <v>53</v>
      </c>
      <c r="B31" s="13" t="s">
        <v>54</v>
      </c>
      <c r="C31" s="14"/>
      <c r="D31" s="15">
        <v>7436536.61</v>
      </c>
    </row>
    <row r="32" spans="1:4" ht="23.25">
      <c r="A32" s="12" t="s">
        <v>55</v>
      </c>
      <c r="B32" s="13" t="s">
        <v>56</v>
      </c>
      <c r="C32" s="14"/>
      <c r="D32" s="15">
        <f>'[3]งบประกอบ1'!H8</f>
        <v>138701.25</v>
      </c>
    </row>
    <row r="33" spans="1:4" ht="23.25">
      <c r="A33" s="22" t="s">
        <v>57</v>
      </c>
      <c r="B33" s="23"/>
      <c r="C33" s="24"/>
      <c r="D33" s="25">
        <f>C7</f>
        <v>63426.32</v>
      </c>
    </row>
    <row r="34" spans="1:4" ht="24" thickBot="1">
      <c r="A34" s="26" t="s">
        <v>58</v>
      </c>
      <c r="B34" s="27"/>
      <c r="C34" s="28">
        <f>SUM(C6:C33)</f>
        <v>20130930.33</v>
      </c>
      <c r="D34" s="28">
        <f>SUM(D6:D33)</f>
        <v>20130930.330000002</v>
      </c>
    </row>
    <row r="35" ht="22.5" thickTop="1"/>
    <row r="36" spans="3:4" ht="21.75">
      <c r="C36" s="16"/>
      <c r="D36" s="16"/>
    </row>
    <row r="37" ht="21.75">
      <c r="D37" s="16"/>
    </row>
  </sheetData>
  <mergeCells count="5">
    <mergeCell ref="A1:D1"/>
    <mergeCell ref="A2:D2"/>
    <mergeCell ref="A3:D3"/>
    <mergeCell ref="A4:A5"/>
    <mergeCell ref="B4:B5"/>
  </mergeCells>
  <printOptions/>
  <pageMargins left="0.99" right="0.75" top="0.75" bottom="0.32" header="0.2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21">
      <selection activeCell="G35" sqref="G35"/>
    </sheetView>
  </sheetViews>
  <sheetFormatPr defaultColWidth="9.140625" defaultRowHeight="21.75"/>
  <cols>
    <col min="1" max="1" width="46.57421875" style="0" customWidth="1"/>
    <col min="3" max="4" width="16.57421875" style="0" customWidth="1"/>
    <col min="5" max="5" width="13.57421875" style="0" bestFit="1" customWidth="1"/>
  </cols>
  <sheetData>
    <row r="1" spans="1:4" ht="23.25">
      <c r="A1" s="1" t="s">
        <v>0</v>
      </c>
      <c r="B1" s="1"/>
      <c r="C1" s="1"/>
      <c r="D1" s="1"/>
    </row>
    <row r="2" spans="1:4" ht="23.25">
      <c r="A2" s="1" t="s">
        <v>1</v>
      </c>
      <c r="B2" s="1"/>
      <c r="C2" s="1"/>
      <c r="D2" s="1"/>
    </row>
    <row r="3" spans="1:4" ht="23.25">
      <c r="A3" s="1" t="s">
        <v>62</v>
      </c>
      <c r="B3" s="1"/>
      <c r="C3" s="1"/>
      <c r="D3" s="1"/>
    </row>
    <row r="4" spans="1:4" ht="23.25">
      <c r="A4" s="2" t="s">
        <v>3</v>
      </c>
      <c r="B4" s="3" t="s">
        <v>4</v>
      </c>
      <c r="C4" s="4" t="s">
        <v>5</v>
      </c>
      <c r="D4" s="4" t="s">
        <v>6</v>
      </c>
    </row>
    <row r="5" spans="1:4" ht="13.5" customHeight="1">
      <c r="A5" s="5"/>
      <c r="B5" s="6"/>
      <c r="C5" s="7"/>
      <c r="D5" s="7"/>
    </row>
    <row r="6" spans="1:4" ht="23.25">
      <c r="A6" s="8" t="s">
        <v>7</v>
      </c>
      <c r="B6" s="9" t="s">
        <v>8</v>
      </c>
      <c r="C6" s="10">
        <v>2000</v>
      </c>
      <c r="D6" s="11"/>
    </row>
    <row r="7" spans="1:4" ht="23.25">
      <c r="A7" s="12" t="s">
        <v>9</v>
      </c>
      <c r="B7" s="13" t="s">
        <v>10</v>
      </c>
      <c r="C7" s="14">
        <v>63426.32</v>
      </c>
      <c r="D7" s="15"/>
    </row>
    <row r="8" spans="1:4" ht="23.25">
      <c r="A8" s="12" t="s">
        <v>11</v>
      </c>
      <c r="B8" s="13" t="s">
        <v>12</v>
      </c>
      <c r="C8" s="14">
        <v>1804116.14</v>
      </c>
      <c r="D8" s="15"/>
    </row>
    <row r="9" spans="1:4" ht="23.25">
      <c r="A9" s="12" t="s">
        <v>13</v>
      </c>
      <c r="B9" s="13" t="s">
        <v>10</v>
      </c>
      <c r="C9" s="14">
        <v>11570637.46</v>
      </c>
      <c r="D9" s="15"/>
    </row>
    <row r="10" spans="1:5" ht="23.25">
      <c r="A10" s="12" t="s">
        <v>14</v>
      </c>
      <c r="B10" s="13" t="s">
        <v>12</v>
      </c>
      <c r="C10" s="14">
        <v>2618750</v>
      </c>
      <c r="D10" s="15"/>
      <c r="E10" s="16"/>
    </row>
    <row r="11" spans="1:5" ht="23.25">
      <c r="A11" s="12" t="s">
        <v>15</v>
      </c>
      <c r="B11" s="13" t="s">
        <v>10</v>
      </c>
      <c r="C11" s="14">
        <v>395535.28</v>
      </c>
      <c r="D11" s="15"/>
      <c r="E11" s="16"/>
    </row>
    <row r="12" spans="1:5" ht="23.25">
      <c r="A12" s="12" t="s">
        <v>16</v>
      </c>
      <c r="B12" s="13" t="s">
        <v>10</v>
      </c>
      <c r="C12" s="14"/>
      <c r="D12" s="15"/>
      <c r="E12" s="16"/>
    </row>
    <row r="13" spans="1:4" ht="23.25">
      <c r="A13" s="12" t="s">
        <v>17</v>
      </c>
      <c r="B13" s="13" t="s">
        <v>18</v>
      </c>
      <c r="C13" s="14"/>
      <c r="D13" s="15"/>
    </row>
    <row r="14" spans="1:4" ht="23.25">
      <c r="A14" s="12" t="s">
        <v>19</v>
      </c>
      <c r="B14" s="13" t="s">
        <v>20</v>
      </c>
      <c r="C14" s="14"/>
      <c r="D14" s="15"/>
    </row>
    <row r="15" spans="1:4" ht="23.25">
      <c r="A15" s="12" t="s">
        <v>21</v>
      </c>
      <c r="B15" s="13" t="s">
        <v>22</v>
      </c>
      <c r="C15" s="14">
        <v>205463.5</v>
      </c>
      <c r="D15" s="15"/>
    </row>
    <row r="16" spans="1:4" ht="23.25">
      <c r="A16" s="12" t="s">
        <v>23</v>
      </c>
      <c r="B16" s="13" t="s">
        <v>24</v>
      </c>
      <c r="C16" s="14">
        <v>18355</v>
      </c>
      <c r="D16" s="15"/>
    </row>
    <row r="17" spans="1:4" ht="23.25">
      <c r="A17" s="12" t="s">
        <v>25</v>
      </c>
      <c r="B17" s="13" t="s">
        <v>26</v>
      </c>
      <c r="C17" s="14">
        <v>611440</v>
      </c>
      <c r="D17" s="15"/>
    </row>
    <row r="18" spans="1:4" ht="23.25">
      <c r="A18" s="12" t="s">
        <v>27</v>
      </c>
      <c r="B18" s="13" t="s">
        <v>28</v>
      </c>
      <c r="C18" s="14">
        <v>275780</v>
      </c>
      <c r="D18" s="15"/>
    </row>
    <row r="19" spans="1:4" ht="23.25">
      <c r="A19" s="17" t="s">
        <v>29</v>
      </c>
      <c r="B19" s="18" t="s">
        <v>30</v>
      </c>
      <c r="C19" s="14">
        <v>716204</v>
      </c>
      <c r="D19" s="15"/>
    </row>
    <row r="20" spans="1:4" ht="23.25">
      <c r="A20" s="12" t="s">
        <v>31</v>
      </c>
      <c r="B20" s="13" t="s">
        <v>32</v>
      </c>
      <c r="C20" s="14">
        <v>555099.5</v>
      </c>
      <c r="D20" s="15"/>
    </row>
    <row r="21" spans="1:5" ht="23.25">
      <c r="A21" s="12" t="s">
        <v>33</v>
      </c>
      <c r="B21" s="13" t="s">
        <v>34</v>
      </c>
      <c r="C21" s="14">
        <v>215615.05</v>
      </c>
      <c r="D21" s="15"/>
      <c r="E21" s="16"/>
    </row>
    <row r="22" spans="1:4" ht="23.25">
      <c r="A22" s="12" t="s">
        <v>35</v>
      </c>
      <c r="B22" s="13" t="s">
        <v>36</v>
      </c>
      <c r="C22" s="14">
        <v>74688.08</v>
      </c>
      <c r="D22" s="15"/>
    </row>
    <row r="23" spans="1:4" ht="23.25">
      <c r="A23" s="12" t="s">
        <v>37</v>
      </c>
      <c r="B23" s="13" t="s">
        <v>38</v>
      </c>
      <c r="C23" s="19">
        <v>257240</v>
      </c>
      <c r="D23" s="15"/>
    </row>
    <row r="24" spans="1:4" ht="23.25">
      <c r="A24" s="12" t="s">
        <v>39</v>
      </c>
      <c r="B24" s="13" t="s">
        <v>40</v>
      </c>
      <c r="C24" s="19">
        <v>0</v>
      </c>
      <c r="D24" s="15"/>
    </row>
    <row r="25" spans="1:4" ht="23.25">
      <c r="A25" s="12" t="s">
        <v>41</v>
      </c>
      <c r="B25" s="13" t="s">
        <v>42</v>
      </c>
      <c r="C25" s="20">
        <v>746580</v>
      </c>
      <c r="D25" s="15"/>
    </row>
    <row r="26" spans="1:4" ht="23.25">
      <c r="A26" s="12" t="s">
        <v>43</v>
      </c>
      <c r="B26" s="13" t="s">
        <v>44</v>
      </c>
      <c r="C26" s="14"/>
      <c r="D26" s="15"/>
    </row>
    <row r="27" spans="1:4" ht="23.25">
      <c r="A27" s="12" t="s">
        <v>45</v>
      </c>
      <c r="B27" s="13" t="s">
        <v>46</v>
      </c>
      <c r="C27" s="14"/>
      <c r="D27" s="15"/>
    </row>
    <row r="28" spans="1:4" ht="23.25">
      <c r="A28" s="12" t="s">
        <v>47</v>
      </c>
      <c r="B28" s="13" t="s">
        <v>48</v>
      </c>
      <c r="C28" s="14"/>
      <c r="D28" s="15">
        <v>7641337.16</v>
      </c>
    </row>
    <row r="29" spans="1:4" ht="23.25">
      <c r="A29" s="12" t="s">
        <v>49</v>
      </c>
      <c r="B29" s="13" t="s">
        <v>50</v>
      </c>
      <c r="C29" s="14"/>
      <c r="D29" s="15">
        <v>4156773.08</v>
      </c>
    </row>
    <row r="30" spans="1:4" ht="23.25">
      <c r="A30" s="12" t="s">
        <v>51</v>
      </c>
      <c r="B30" s="13" t="s">
        <v>52</v>
      </c>
      <c r="C30" s="21"/>
      <c r="D30" s="15">
        <v>694155.91</v>
      </c>
    </row>
    <row r="31" spans="1:4" ht="23.25">
      <c r="A31" s="12" t="s">
        <v>53</v>
      </c>
      <c r="B31" s="13" t="s">
        <v>54</v>
      </c>
      <c r="C31" s="14"/>
      <c r="D31" s="15">
        <v>7436536.61</v>
      </c>
    </row>
    <row r="32" spans="1:4" ht="23.25">
      <c r="A32" s="12" t="s">
        <v>55</v>
      </c>
      <c r="B32" s="13" t="s">
        <v>56</v>
      </c>
      <c r="C32" s="14"/>
      <c r="D32" s="15">
        <f>'[4]งบประกอบ1'!H8</f>
        <v>138701.25</v>
      </c>
    </row>
    <row r="33" spans="1:4" ht="23.25">
      <c r="A33" s="22" t="s">
        <v>57</v>
      </c>
      <c r="B33" s="23"/>
      <c r="C33" s="24"/>
      <c r="D33" s="25">
        <f>C7</f>
        <v>63426.32</v>
      </c>
    </row>
    <row r="34" spans="1:4" ht="24" thickBot="1">
      <c r="A34" s="26" t="s">
        <v>58</v>
      </c>
      <c r="B34" s="27"/>
      <c r="C34" s="28">
        <f>SUM(C6:C33)</f>
        <v>20130930.330000002</v>
      </c>
      <c r="D34" s="28">
        <f>SUM(D6:D33)</f>
        <v>20130930.330000002</v>
      </c>
    </row>
    <row r="35" ht="22.5" thickTop="1"/>
    <row r="36" spans="3:4" ht="21.75">
      <c r="C36" s="16"/>
      <c r="D36" s="16"/>
    </row>
    <row r="37" ht="21.75">
      <c r="D37" s="16"/>
    </row>
  </sheetData>
  <mergeCells count="5">
    <mergeCell ref="A1:D1"/>
    <mergeCell ref="A2:D2"/>
    <mergeCell ref="A3:D3"/>
    <mergeCell ref="A4:A5"/>
    <mergeCell ref="B4:B5"/>
  </mergeCells>
  <printOptions/>
  <pageMargins left="0.99" right="0.75" top="0.75" bottom="0.32" header="0.2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H15" sqref="H15"/>
    </sheetView>
  </sheetViews>
  <sheetFormatPr defaultColWidth="9.140625" defaultRowHeight="21.75"/>
  <cols>
    <col min="1" max="1" width="46.57421875" style="0" customWidth="1"/>
    <col min="3" max="4" width="16.57421875" style="0" customWidth="1"/>
    <col min="5" max="5" width="13.57421875" style="0" bestFit="1" customWidth="1"/>
  </cols>
  <sheetData>
    <row r="1" spans="1:4" ht="23.25">
      <c r="A1" s="1" t="s">
        <v>0</v>
      </c>
      <c r="B1" s="1"/>
      <c r="C1" s="1"/>
      <c r="D1" s="1"/>
    </row>
    <row r="2" spans="1:4" ht="23.25">
      <c r="A2" s="1" t="s">
        <v>1</v>
      </c>
      <c r="B2" s="1"/>
      <c r="C2" s="1"/>
      <c r="D2" s="1"/>
    </row>
    <row r="3" spans="1:4" ht="23.25">
      <c r="A3" s="1" t="s">
        <v>63</v>
      </c>
      <c r="B3" s="1"/>
      <c r="C3" s="1"/>
      <c r="D3" s="1"/>
    </row>
    <row r="4" spans="1:4" ht="23.25">
      <c r="A4" s="2" t="s">
        <v>3</v>
      </c>
      <c r="B4" s="3" t="s">
        <v>4</v>
      </c>
      <c r="C4" s="4" t="s">
        <v>5</v>
      </c>
      <c r="D4" s="4" t="s">
        <v>6</v>
      </c>
    </row>
    <row r="5" spans="1:4" ht="13.5" customHeight="1">
      <c r="A5" s="5"/>
      <c r="B5" s="6"/>
      <c r="C5" s="7"/>
      <c r="D5" s="7"/>
    </row>
    <row r="6" spans="1:4" ht="23.25">
      <c r="A6" s="8" t="s">
        <v>7</v>
      </c>
      <c r="B6" s="9" t="s">
        <v>8</v>
      </c>
      <c r="C6" s="10">
        <v>1743</v>
      </c>
      <c r="D6" s="11"/>
    </row>
    <row r="7" spans="1:4" ht="23.25">
      <c r="A7" s="12" t="s">
        <v>9</v>
      </c>
      <c r="B7" s="13" t="s">
        <v>10</v>
      </c>
      <c r="C7" s="14">
        <v>63426.32</v>
      </c>
      <c r="D7" s="15"/>
    </row>
    <row r="8" spans="1:4" ht="23.25">
      <c r="A8" s="12" t="s">
        <v>11</v>
      </c>
      <c r="B8" s="13" t="s">
        <v>12</v>
      </c>
      <c r="C8" s="14">
        <v>1804116.14</v>
      </c>
      <c r="D8" s="15"/>
    </row>
    <row r="9" spans="1:4" ht="23.25">
      <c r="A9" s="12" t="s">
        <v>13</v>
      </c>
      <c r="B9" s="13" t="s">
        <v>10</v>
      </c>
      <c r="C9" s="14">
        <v>10711443.51</v>
      </c>
      <c r="D9" s="15"/>
    </row>
    <row r="10" spans="1:5" ht="23.25">
      <c r="A10" s="12" t="s">
        <v>14</v>
      </c>
      <c r="B10" s="13" t="s">
        <v>12</v>
      </c>
      <c r="C10" s="14">
        <v>2618750</v>
      </c>
      <c r="D10" s="15"/>
      <c r="E10" s="16"/>
    </row>
    <row r="11" spans="1:5" ht="23.25">
      <c r="A11" s="12" t="s">
        <v>15</v>
      </c>
      <c r="B11" s="13" t="s">
        <v>10</v>
      </c>
      <c r="C11" s="14">
        <v>275636.22</v>
      </c>
      <c r="D11" s="15"/>
      <c r="E11" s="16"/>
    </row>
    <row r="12" spans="1:5" ht="23.25">
      <c r="A12" s="12" t="s">
        <v>16</v>
      </c>
      <c r="B12" s="13" t="s">
        <v>10</v>
      </c>
      <c r="C12" s="14"/>
      <c r="D12" s="15"/>
      <c r="E12" s="16"/>
    </row>
    <row r="13" spans="1:4" ht="23.25">
      <c r="A13" s="12" t="s">
        <v>17</v>
      </c>
      <c r="B13" s="13" t="s">
        <v>18</v>
      </c>
      <c r="C13" s="14">
        <v>145700</v>
      </c>
      <c r="D13" s="15"/>
    </row>
    <row r="14" spans="1:4" ht="23.25">
      <c r="A14" s="12" t="s">
        <v>19</v>
      </c>
      <c r="B14" s="13" t="s">
        <v>20</v>
      </c>
      <c r="C14" s="14"/>
      <c r="D14" s="15"/>
    </row>
    <row r="15" spans="1:4" ht="23.25">
      <c r="A15" s="12" t="s">
        <v>21</v>
      </c>
      <c r="B15" s="13" t="s">
        <v>22</v>
      </c>
      <c r="C15" s="14">
        <v>261913.5</v>
      </c>
      <c r="D15" s="15"/>
    </row>
    <row r="16" spans="1:4" ht="23.25">
      <c r="A16" s="12" t="s">
        <v>23</v>
      </c>
      <c r="B16" s="13" t="s">
        <v>24</v>
      </c>
      <c r="C16" s="14">
        <v>18355</v>
      </c>
      <c r="D16" s="15"/>
    </row>
    <row r="17" spans="1:4" ht="23.25">
      <c r="A17" s="12" t="s">
        <v>25</v>
      </c>
      <c r="B17" s="13" t="s">
        <v>26</v>
      </c>
      <c r="C17" s="14">
        <v>772150</v>
      </c>
      <c r="D17" s="15"/>
    </row>
    <row r="18" spans="1:4" ht="23.25">
      <c r="A18" s="12" t="s">
        <v>27</v>
      </c>
      <c r="B18" s="13" t="s">
        <v>28</v>
      </c>
      <c r="C18" s="14">
        <v>341280</v>
      </c>
      <c r="D18" s="15"/>
    </row>
    <row r="19" spans="1:4" ht="23.25">
      <c r="A19" s="17" t="s">
        <v>29</v>
      </c>
      <c r="B19" s="18" t="s">
        <v>30</v>
      </c>
      <c r="C19" s="14">
        <v>782724</v>
      </c>
      <c r="D19" s="15"/>
    </row>
    <row r="20" spans="1:4" ht="23.25">
      <c r="A20" s="12" t="s">
        <v>31</v>
      </c>
      <c r="B20" s="13" t="s">
        <v>32</v>
      </c>
      <c r="C20" s="14">
        <v>1051050.5</v>
      </c>
      <c r="D20" s="15"/>
    </row>
    <row r="21" spans="1:5" ht="23.25">
      <c r="A21" s="12" t="s">
        <v>33</v>
      </c>
      <c r="B21" s="13" t="s">
        <v>34</v>
      </c>
      <c r="C21" s="14">
        <v>385325.3</v>
      </c>
      <c r="D21" s="15"/>
      <c r="E21" s="16"/>
    </row>
    <row r="22" spans="1:4" ht="23.25">
      <c r="A22" s="12" t="s">
        <v>35</v>
      </c>
      <c r="B22" s="13" t="s">
        <v>36</v>
      </c>
      <c r="C22" s="14">
        <v>82966.27</v>
      </c>
      <c r="D22" s="15"/>
    </row>
    <row r="23" spans="1:4" ht="23.25">
      <c r="A23" s="12" t="s">
        <v>37</v>
      </c>
      <c r="B23" s="13" t="s">
        <v>38</v>
      </c>
      <c r="C23" s="19">
        <v>257240</v>
      </c>
      <c r="D23" s="15"/>
    </row>
    <row r="24" spans="1:4" ht="23.25">
      <c r="A24" s="12" t="s">
        <v>39</v>
      </c>
      <c r="B24" s="13" t="s">
        <v>40</v>
      </c>
      <c r="C24" s="19">
        <v>26900</v>
      </c>
      <c r="D24" s="15"/>
    </row>
    <row r="25" spans="1:4" ht="23.25">
      <c r="A25" s="12" t="s">
        <v>41</v>
      </c>
      <c r="B25" s="13" t="s">
        <v>42</v>
      </c>
      <c r="C25" s="20">
        <v>818580</v>
      </c>
      <c r="D25" s="15"/>
    </row>
    <row r="26" spans="1:4" ht="23.25">
      <c r="A26" s="12" t="s">
        <v>43</v>
      </c>
      <c r="B26" s="13" t="s">
        <v>44</v>
      </c>
      <c r="C26" s="14"/>
      <c r="D26" s="15"/>
    </row>
    <row r="27" spans="1:4" ht="23.25">
      <c r="A27" s="12" t="s">
        <v>45</v>
      </c>
      <c r="B27" s="13" t="s">
        <v>46</v>
      </c>
      <c r="C27" s="14"/>
      <c r="D27" s="15"/>
    </row>
    <row r="28" spans="1:4" ht="23.25">
      <c r="A28" s="12" t="s">
        <v>47</v>
      </c>
      <c r="B28" s="13" t="s">
        <v>48</v>
      </c>
      <c r="C28" s="14"/>
      <c r="D28" s="15">
        <v>7636337.16</v>
      </c>
    </row>
    <row r="29" spans="1:4" ht="23.25">
      <c r="A29" s="12" t="s">
        <v>49</v>
      </c>
      <c r="B29" s="13" t="s">
        <v>50</v>
      </c>
      <c r="C29" s="14"/>
      <c r="D29" s="15">
        <v>4156773.08</v>
      </c>
    </row>
    <row r="30" spans="1:4" ht="23.25">
      <c r="A30" s="12" t="s">
        <v>51</v>
      </c>
      <c r="B30" s="13" t="s">
        <v>52</v>
      </c>
      <c r="C30" s="21"/>
      <c r="D30" s="15">
        <v>610245.91</v>
      </c>
    </row>
    <row r="31" spans="1:4" ht="23.25">
      <c r="A31" s="12" t="s">
        <v>53</v>
      </c>
      <c r="B31" s="13" t="s">
        <v>54</v>
      </c>
      <c r="C31" s="14"/>
      <c r="D31" s="15">
        <v>7815861.25</v>
      </c>
    </row>
    <row r="32" spans="1:4" ht="23.25">
      <c r="A32" s="12" t="s">
        <v>55</v>
      </c>
      <c r="B32" s="13" t="s">
        <v>56</v>
      </c>
      <c r="C32" s="14"/>
      <c r="D32" s="15">
        <f>'[5]งบประกอบ1'!H8</f>
        <v>136656.04</v>
      </c>
    </row>
    <row r="33" spans="1:4" ht="23.25">
      <c r="A33" s="22" t="s">
        <v>57</v>
      </c>
      <c r="B33" s="23"/>
      <c r="C33" s="24"/>
      <c r="D33" s="25">
        <f>C7</f>
        <v>63426.32</v>
      </c>
    </row>
    <row r="34" spans="1:4" ht="24" thickBot="1">
      <c r="A34" s="26" t="s">
        <v>58</v>
      </c>
      <c r="B34" s="27"/>
      <c r="C34" s="28">
        <f>SUM(C6:C33)</f>
        <v>20419299.759999998</v>
      </c>
      <c r="D34" s="28">
        <f>SUM(D6:D33)</f>
        <v>20419299.759999998</v>
      </c>
    </row>
    <row r="35" ht="22.5" thickTop="1"/>
    <row r="36" spans="3:4" ht="21.75">
      <c r="C36" s="16"/>
      <c r="D36" s="16"/>
    </row>
    <row r="37" ht="21.75">
      <c r="D37" s="16"/>
    </row>
  </sheetData>
  <mergeCells count="5">
    <mergeCell ref="A1:D1"/>
    <mergeCell ref="A2:D2"/>
    <mergeCell ref="A3:D3"/>
    <mergeCell ref="A4:A5"/>
    <mergeCell ref="B4:B5"/>
  </mergeCells>
  <printOptions/>
  <pageMargins left="0.99" right="0.75" top="0.75" bottom="0.32" header="0.2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6">
      <selection activeCell="A28" sqref="A28"/>
    </sheetView>
  </sheetViews>
  <sheetFormatPr defaultColWidth="9.140625" defaultRowHeight="21.75"/>
  <cols>
    <col min="1" max="1" width="46.57421875" style="0" customWidth="1"/>
    <col min="3" max="4" width="16.57421875" style="0" customWidth="1"/>
    <col min="5" max="5" width="13.57421875" style="0" bestFit="1" customWidth="1"/>
  </cols>
  <sheetData>
    <row r="1" spans="1:4" ht="23.25">
      <c r="A1" s="1" t="s">
        <v>0</v>
      </c>
      <c r="B1" s="1"/>
      <c r="C1" s="1"/>
      <c r="D1" s="1"/>
    </row>
    <row r="2" spans="1:4" ht="23.25">
      <c r="A2" s="1" t="s">
        <v>1</v>
      </c>
      <c r="B2" s="1"/>
      <c r="C2" s="1"/>
      <c r="D2" s="1"/>
    </row>
    <row r="3" spans="1:4" ht="23.25">
      <c r="A3" s="1" t="s">
        <v>64</v>
      </c>
      <c r="B3" s="1"/>
      <c r="C3" s="1"/>
      <c r="D3" s="1"/>
    </row>
    <row r="4" spans="1:4" ht="23.25">
      <c r="A4" s="2" t="s">
        <v>3</v>
      </c>
      <c r="B4" s="3" t="s">
        <v>4</v>
      </c>
      <c r="C4" s="4" t="s">
        <v>5</v>
      </c>
      <c r="D4" s="4" t="s">
        <v>6</v>
      </c>
    </row>
    <row r="5" spans="1:4" ht="13.5" customHeight="1">
      <c r="A5" s="5"/>
      <c r="B5" s="6"/>
      <c r="C5" s="7"/>
      <c r="D5" s="7"/>
    </row>
    <row r="6" spans="1:4" ht="23.25">
      <c r="A6" s="8" t="s">
        <v>7</v>
      </c>
      <c r="B6" s="9" t="s">
        <v>8</v>
      </c>
      <c r="C6" s="10">
        <v>0</v>
      </c>
      <c r="D6" s="11"/>
    </row>
    <row r="7" spans="1:4" ht="23.25">
      <c r="A7" s="12" t="s">
        <v>9</v>
      </c>
      <c r="B7" s="13" t="s">
        <v>10</v>
      </c>
      <c r="C7" s="14">
        <v>63426.32</v>
      </c>
      <c r="D7" s="15"/>
    </row>
    <row r="8" spans="1:4" ht="23.25">
      <c r="A8" s="12" t="s">
        <v>11</v>
      </c>
      <c r="B8" s="13" t="s">
        <v>12</v>
      </c>
      <c r="C8" s="14">
        <v>1804116.14</v>
      </c>
      <c r="D8" s="15"/>
    </row>
    <row r="9" spans="1:4" ht="23.25">
      <c r="A9" s="12" t="s">
        <v>13</v>
      </c>
      <c r="B9" s="13" t="s">
        <v>10</v>
      </c>
      <c r="C9" s="14">
        <v>8498142.92</v>
      </c>
      <c r="D9" s="15"/>
    </row>
    <row r="10" spans="1:5" ht="23.25">
      <c r="A10" s="12" t="s">
        <v>14</v>
      </c>
      <c r="B10" s="13" t="s">
        <v>12</v>
      </c>
      <c r="C10" s="14">
        <v>2618750</v>
      </c>
      <c r="D10" s="15"/>
      <c r="E10" s="16"/>
    </row>
    <row r="11" spans="1:5" ht="23.25">
      <c r="A11" s="12" t="s">
        <v>15</v>
      </c>
      <c r="B11" s="13" t="s">
        <v>10</v>
      </c>
      <c r="C11" s="14">
        <v>1928975.58</v>
      </c>
      <c r="D11" s="15"/>
      <c r="E11" s="16"/>
    </row>
    <row r="12" spans="1:5" ht="23.25">
      <c r="A12" s="12" t="s">
        <v>16</v>
      </c>
      <c r="B12" s="13" t="s">
        <v>10</v>
      </c>
      <c r="C12" s="14"/>
      <c r="D12" s="15"/>
      <c r="E12" s="16"/>
    </row>
    <row r="13" spans="1:4" ht="23.25">
      <c r="A13" s="12" t="s">
        <v>17</v>
      </c>
      <c r="B13" s="13" t="s">
        <v>18</v>
      </c>
      <c r="C13" s="14">
        <v>0</v>
      </c>
      <c r="D13" s="15"/>
    </row>
    <row r="14" spans="1:4" ht="23.25">
      <c r="A14" s="12" t="s">
        <v>19</v>
      </c>
      <c r="B14" s="13" t="s">
        <v>20</v>
      </c>
      <c r="C14" s="14"/>
      <c r="D14" s="15"/>
    </row>
    <row r="15" spans="1:4" ht="23.25">
      <c r="A15" s="12" t="s">
        <v>21</v>
      </c>
      <c r="B15" s="13" t="s">
        <v>22</v>
      </c>
      <c r="C15" s="14">
        <v>268463.5</v>
      </c>
      <c r="D15" s="15"/>
    </row>
    <row r="16" spans="1:4" ht="23.25">
      <c r="A16" s="12" t="s">
        <v>23</v>
      </c>
      <c r="B16" s="13" t="s">
        <v>24</v>
      </c>
      <c r="C16" s="14">
        <v>18355</v>
      </c>
      <c r="D16" s="15"/>
    </row>
    <row r="17" spans="1:4" ht="23.25">
      <c r="A17" s="12" t="s">
        <v>25</v>
      </c>
      <c r="B17" s="13" t="s">
        <v>26</v>
      </c>
      <c r="C17" s="14">
        <v>935770</v>
      </c>
      <c r="D17" s="15"/>
    </row>
    <row r="18" spans="1:4" ht="23.25">
      <c r="A18" s="12" t="s">
        <v>27</v>
      </c>
      <c r="B18" s="13" t="s">
        <v>28</v>
      </c>
      <c r="C18" s="14">
        <v>406780</v>
      </c>
      <c r="D18" s="15"/>
    </row>
    <row r="19" spans="1:4" ht="23.25">
      <c r="A19" s="17" t="s">
        <v>29</v>
      </c>
      <c r="B19" s="18" t="s">
        <v>30</v>
      </c>
      <c r="C19" s="14">
        <v>846874</v>
      </c>
      <c r="D19" s="15"/>
    </row>
    <row r="20" spans="1:4" ht="23.25">
      <c r="A20" s="12" t="s">
        <v>31</v>
      </c>
      <c r="B20" s="13" t="s">
        <v>32</v>
      </c>
      <c r="C20" s="14">
        <v>1651426.5</v>
      </c>
      <c r="D20" s="15"/>
    </row>
    <row r="21" spans="1:5" ht="23.25">
      <c r="A21" s="12" t="s">
        <v>33</v>
      </c>
      <c r="B21" s="13" t="s">
        <v>34</v>
      </c>
      <c r="C21" s="14">
        <v>457032.94</v>
      </c>
      <c r="D21" s="15"/>
      <c r="E21" s="16"/>
    </row>
    <row r="22" spans="1:4" ht="23.25">
      <c r="A22" s="12" t="s">
        <v>35</v>
      </c>
      <c r="B22" s="13" t="s">
        <v>36</v>
      </c>
      <c r="C22" s="14">
        <v>93588.23</v>
      </c>
      <c r="D22" s="15"/>
    </row>
    <row r="23" spans="1:4" ht="23.25">
      <c r="A23" s="12" t="s">
        <v>41</v>
      </c>
      <c r="B23" s="13" t="s">
        <v>42</v>
      </c>
      <c r="C23" s="20">
        <v>868580</v>
      </c>
      <c r="D23" s="15"/>
    </row>
    <row r="24" spans="1:4" ht="23.25">
      <c r="A24" s="12" t="s">
        <v>37</v>
      </c>
      <c r="B24" s="13" t="s">
        <v>38</v>
      </c>
      <c r="C24" s="19">
        <v>257240</v>
      </c>
      <c r="D24" s="15"/>
    </row>
    <row r="25" spans="1:4" ht="23.25">
      <c r="A25" s="12" t="s">
        <v>39</v>
      </c>
      <c r="B25" s="13" t="s">
        <v>40</v>
      </c>
      <c r="C25" s="19">
        <v>2082400</v>
      </c>
      <c r="D25" s="15"/>
    </row>
    <row r="26" spans="1:4" ht="23.25">
      <c r="A26" s="12" t="s">
        <v>65</v>
      </c>
      <c r="B26" s="13" t="s">
        <v>66</v>
      </c>
      <c r="C26" s="20">
        <v>17520</v>
      </c>
      <c r="D26" s="15"/>
    </row>
    <row r="27" spans="1:4" ht="23.25">
      <c r="A27" s="12" t="s">
        <v>43</v>
      </c>
      <c r="B27" s="13" t="s">
        <v>44</v>
      </c>
      <c r="C27" s="14"/>
      <c r="D27" s="15"/>
    </row>
    <row r="28" spans="1:4" ht="23.25">
      <c r="A28" s="12" t="s">
        <v>45</v>
      </c>
      <c r="B28" s="13" t="s">
        <v>46</v>
      </c>
      <c r="C28" s="14"/>
      <c r="D28" s="15"/>
    </row>
    <row r="29" spans="1:4" ht="23.25">
      <c r="A29" s="12" t="s">
        <v>47</v>
      </c>
      <c r="B29" s="13" t="s">
        <v>48</v>
      </c>
      <c r="C29" s="14"/>
      <c r="D29" s="15">
        <v>7334797.16</v>
      </c>
    </row>
    <row r="30" spans="1:4" ht="23.25">
      <c r="A30" s="12" t="s">
        <v>49</v>
      </c>
      <c r="B30" s="13" t="s">
        <v>50</v>
      </c>
      <c r="C30" s="14"/>
      <c r="D30" s="15">
        <v>4156773.08</v>
      </c>
    </row>
    <row r="31" spans="1:4" ht="23.25">
      <c r="A31" s="12" t="s">
        <v>51</v>
      </c>
      <c r="B31" s="13" t="s">
        <v>52</v>
      </c>
      <c r="C31" s="21"/>
      <c r="D31" s="15">
        <v>493698.91</v>
      </c>
    </row>
    <row r="32" spans="1:4" ht="23.25">
      <c r="A32" s="12" t="s">
        <v>53</v>
      </c>
      <c r="B32" s="13" t="s">
        <v>54</v>
      </c>
      <c r="C32" s="14"/>
      <c r="D32" s="15">
        <v>10605058.07</v>
      </c>
    </row>
    <row r="33" spans="1:4" ht="23.25">
      <c r="A33" s="12" t="s">
        <v>55</v>
      </c>
      <c r="B33" s="13" t="s">
        <v>56</v>
      </c>
      <c r="C33" s="14"/>
      <c r="D33" s="15">
        <f>'[6]งบประกอบ1'!H8</f>
        <v>163687.58999999997</v>
      </c>
    </row>
    <row r="34" spans="1:4" ht="23.25">
      <c r="A34" s="22" t="s">
        <v>57</v>
      </c>
      <c r="B34" s="23"/>
      <c r="C34" s="24"/>
      <c r="D34" s="25">
        <f>C7</f>
        <v>63426.32</v>
      </c>
    </row>
    <row r="35" spans="1:4" ht="24" thickBot="1">
      <c r="A35" s="26" t="s">
        <v>58</v>
      </c>
      <c r="B35" s="27"/>
      <c r="C35" s="28">
        <f>SUM(C6:C34)</f>
        <v>22817441.130000003</v>
      </c>
      <c r="D35" s="28">
        <f>SUM(D6:D34)</f>
        <v>22817441.13</v>
      </c>
    </row>
    <row r="36" ht="22.5" thickTop="1"/>
    <row r="37" spans="3:4" ht="21.75">
      <c r="C37" s="16"/>
      <c r="D37" s="16"/>
    </row>
    <row r="38" ht="21.75">
      <c r="D38" s="16"/>
    </row>
  </sheetData>
  <mergeCells count="5">
    <mergeCell ref="A1:D1"/>
    <mergeCell ref="A2:D2"/>
    <mergeCell ref="A3:D3"/>
    <mergeCell ref="A4:A5"/>
    <mergeCell ref="B4:B5"/>
  </mergeCells>
  <printOptions/>
  <pageMargins left="0.99" right="0.75" top="0.75" bottom="0.32" header="0.2" footer="0.2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7">
      <selection activeCell="E12" sqref="E12"/>
    </sheetView>
  </sheetViews>
  <sheetFormatPr defaultColWidth="9.140625" defaultRowHeight="21.75"/>
  <cols>
    <col min="1" max="1" width="53.421875" style="0" customWidth="1"/>
    <col min="3" max="3" width="16.57421875" style="0" customWidth="1"/>
    <col min="4" max="4" width="17.00390625" style="0" customWidth="1"/>
    <col min="5" max="5" width="13.57421875" style="0" bestFit="1" customWidth="1"/>
  </cols>
  <sheetData>
    <row r="1" spans="1:4" ht="23.25">
      <c r="A1" s="1" t="s">
        <v>0</v>
      </c>
      <c r="B1" s="1"/>
      <c r="C1" s="1"/>
      <c r="D1" s="1"/>
    </row>
    <row r="2" spans="1:4" ht="23.25">
      <c r="A2" s="1" t="s">
        <v>1</v>
      </c>
      <c r="B2" s="1"/>
      <c r="C2" s="1"/>
      <c r="D2" s="1"/>
    </row>
    <row r="3" spans="1:4" ht="23.25">
      <c r="A3" s="1" t="s">
        <v>67</v>
      </c>
      <c r="B3" s="1"/>
      <c r="C3" s="1"/>
      <c r="D3" s="1"/>
    </row>
    <row r="4" spans="1:4" ht="21.75">
      <c r="A4" s="2" t="s">
        <v>3</v>
      </c>
      <c r="B4" s="3" t="s">
        <v>4</v>
      </c>
      <c r="C4" s="2" t="s">
        <v>5</v>
      </c>
      <c r="D4" s="2" t="s">
        <v>6</v>
      </c>
    </row>
    <row r="5" spans="1:4" ht="13.5" customHeight="1">
      <c r="A5" s="5"/>
      <c r="B5" s="6"/>
      <c r="C5" s="29"/>
      <c r="D5" s="29"/>
    </row>
    <row r="6" spans="1:4" ht="23.25">
      <c r="A6" s="8" t="s">
        <v>7</v>
      </c>
      <c r="B6" s="9" t="s">
        <v>8</v>
      </c>
      <c r="C6" s="10">
        <v>0</v>
      </c>
      <c r="D6" s="11"/>
    </row>
    <row r="7" spans="1:4" ht="23.25">
      <c r="A7" s="12" t="s">
        <v>9</v>
      </c>
      <c r="B7" s="13" t="s">
        <v>10</v>
      </c>
      <c r="C7" s="14">
        <v>65426.32</v>
      </c>
      <c r="D7" s="15"/>
    </row>
    <row r="8" spans="1:4" ht="23.25">
      <c r="A8" s="12" t="s">
        <v>11</v>
      </c>
      <c r="B8" s="13" t="s">
        <v>12</v>
      </c>
      <c r="C8" s="14">
        <v>1804116.14</v>
      </c>
      <c r="D8" s="15"/>
    </row>
    <row r="9" spans="1:4" ht="23.25">
      <c r="A9" s="12" t="s">
        <v>13</v>
      </c>
      <c r="B9" s="13" t="s">
        <v>10</v>
      </c>
      <c r="C9" s="14">
        <v>8234765.46</v>
      </c>
      <c r="D9" s="15"/>
    </row>
    <row r="10" spans="1:5" ht="23.25">
      <c r="A10" s="12" t="s">
        <v>14</v>
      </c>
      <c r="B10" s="13" t="s">
        <v>12</v>
      </c>
      <c r="C10" s="14">
        <v>2618750</v>
      </c>
      <c r="D10" s="15"/>
      <c r="E10" s="16"/>
    </row>
    <row r="11" spans="1:5" ht="23.25">
      <c r="A11" s="12" t="s">
        <v>15</v>
      </c>
      <c r="B11" s="13" t="s">
        <v>10</v>
      </c>
      <c r="C11" s="14">
        <v>432851.9</v>
      </c>
      <c r="D11" s="15"/>
      <c r="E11" s="16"/>
    </row>
    <row r="12" spans="1:5" ht="23.25">
      <c r="A12" s="12" t="s">
        <v>16</v>
      </c>
      <c r="B12" s="13" t="s">
        <v>10</v>
      </c>
      <c r="C12" s="14"/>
      <c r="D12" s="15"/>
      <c r="E12" s="16"/>
    </row>
    <row r="13" spans="1:4" ht="23.25">
      <c r="A13" s="12" t="s">
        <v>17</v>
      </c>
      <c r="B13" s="13" t="s">
        <v>18</v>
      </c>
      <c r="C13" s="14">
        <v>0</v>
      </c>
      <c r="D13" s="15"/>
    </row>
    <row r="14" spans="1:4" ht="23.25">
      <c r="A14" s="12" t="s">
        <v>19</v>
      </c>
      <c r="B14" s="13" t="s">
        <v>20</v>
      </c>
      <c r="C14" s="14"/>
      <c r="D14" s="15"/>
    </row>
    <row r="15" spans="1:4" ht="23.25">
      <c r="A15" s="12" t="s">
        <v>21</v>
      </c>
      <c r="B15" s="13" t="s">
        <v>22</v>
      </c>
      <c r="C15" s="14">
        <v>275013.5</v>
      </c>
      <c r="D15" s="15"/>
    </row>
    <row r="16" spans="1:4" ht="23.25">
      <c r="A16" s="12" t="s">
        <v>23</v>
      </c>
      <c r="B16" s="13" t="s">
        <v>24</v>
      </c>
      <c r="C16" s="14">
        <v>18355</v>
      </c>
      <c r="D16" s="15"/>
    </row>
    <row r="17" spans="1:4" ht="23.25">
      <c r="A17" s="12" t="s">
        <v>25</v>
      </c>
      <c r="B17" s="13" t="s">
        <v>26</v>
      </c>
      <c r="C17" s="14">
        <v>1099390</v>
      </c>
      <c r="D17" s="15"/>
    </row>
    <row r="18" spans="1:4" ht="23.25">
      <c r="A18" s="12" t="s">
        <v>27</v>
      </c>
      <c r="B18" s="13" t="s">
        <v>28</v>
      </c>
      <c r="C18" s="14">
        <v>472280</v>
      </c>
      <c r="D18" s="15"/>
    </row>
    <row r="19" spans="1:4" ht="23.25">
      <c r="A19" s="17" t="s">
        <v>29</v>
      </c>
      <c r="B19" s="18" t="s">
        <v>30</v>
      </c>
      <c r="C19" s="14">
        <v>912974</v>
      </c>
      <c r="D19" s="15"/>
    </row>
    <row r="20" spans="1:4" ht="23.25">
      <c r="A20" s="12" t="s">
        <v>31</v>
      </c>
      <c r="B20" s="13" t="s">
        <v>32</v>
      </c>
      <c r="C20" s="14">
        <v>1794346.59</v>
      </c>
      <c r="D20" s="15"/>
    </row>
    <row r="21" spans="1:5" ht="23.25">
      <c r="A21" s="12" t="s">
        <v>33</v>
      </c>
      <c r="B21" s="13" t="s">
        <v>34</v>
      </c>
      <c r="C21" s="14">
        <v>483232.06</v>
      </c>
      <c r="D21" s="15"/>
      <c r="E21" s="16"/>
    </row>
    <row r="22" spans="1:4" ht="23.25">
      <c r="A22" s="12" t="s">
        <v>35</v>
      </c>
      <c r="B22" s="13" t="s">
        <v>36</v>
      </c>
      <c r="C22" s="14">
        <v>103189.46</v>
      </c>
      <c r="D22" s="15"/>
    </row>
    <row r="23" spans="1:4" ht="23.25">
      <c r="A23" s="12" t="s">
        <v>41</v>
      </c>
      <c r="B23" s="13" t="s">
        <v>42</v>
      </c>
      <c r="C23" s="20">
        <v>893580</v>
      </c>
      <c r="D23" s="15"/>
    </row>
    <row r="24" spans="1:4" ht="23.25">
      <c r="A24" s="12" t="s">
        <v>37</v>
      </c>
      <c r="B24" s="13" t="s">
        <v>38</v>
      </c>
      <c r="C24" s="19">
        <v>257240</v>
      </c>
      <c r="D24" s="15"/>
    </row>
    <row r="25" spans="1:4" ht="23.25">
      <c r="A25" s="12" t="s">
        <v>39</v>
      </c>
      <c r="B25" s="13" t="s">
        <v>40</v>
      </c>
      <c r="C25" s="19">
        <v>2082400</v>
      </c>
      <c r="D25" s="15"/>
    </row>
    <row r="26" spans="1:4" ht="23.25">
      <c r="A26" s="12" t="s">
        <v>65</v>
      </c>
      <c r="B26" s="13" t="s">
        <v>66</v>
      </c>
      <c r="C26" s="20">
        <v>18560</v>
      </c>
      <c r="D26" s="15"/>
    </row>
    <row r="27" spans="1:4" ht="23.25">
      <c r="A27" s="12" t="s">
        <v>43</v>
      </c>
      <c r="B27" s="13" t="s">
        <v>44</v>
      </c>
      <c r="C27" s="14"/>
      <c r="D27" s="15"/>
    </row>
    <row r="28" spans="1:4" ht="23.25">
      <c r="A28" s="12" t="s">
        <v>68</v>
      </c>
      <c r="B28" s="30"/>
      <c r="C28" s="14"/>
      <c r="D28" s="15">
        <v>44009</v>
      </c>
    </row>
    <row r="29" spans="1:4" ht="23.25">
      <c r="A29" s="12" t="s">
        <v>47</v>
      </c>
      <c r="B29" s="13" t="s">
        <v>48</v>
      </c>
      <c r="C29" s="14"/>
      <c r="D29" s="15">
        <v>5574797.16</v>
      </c>
    </row>
    <row r="30" spans="1:4" ht="23.25">
      <c r="A30" s="12" t="s">
        <v>49</v>
      </c>
      <c r="B30" s="13" t="s">
        <v>50</v>
      </c>
      <c r="C30" s="14"/>
      <c r="D30" s="15">
        <v>4156773.08</v>
      </c>
    </row>
    <row r="31" spans="1:4" ht="23.25">
      <c r="A31" s="12" t="s">
        <v>51</v>
      </c>
      <c r="B31" s="13" t="s">
        <v>52</v>
      </c>
      <c r="C31" s="21"/>
      <c r="D31" s="15">
        <v>458781.91</v>
      </c>
    </row>
    <row r="32" spans="1:4" ht="23.25">
      <c r="A32" s="12" t="s">
        <v>53</v>
      </c>
      <c r="B32" s="13" t="s">
        <v>54</v>
      </c>
      <c r="C32" s="14"/>
      <c r="D32" s="15">
        <v>11079685.65</v>
      </c>
    </row>
    <row r="33" spans="1:4" ht="23.25">
      <c r="A33" s="12" t="s">
        <v>55</v>
      </c>
      <c r="B33" s="13" t="s">
        <v>56</v>
      </c>
      <c r="C33" s="14"/>
      <c r="D33" s="15">
        <f>'[7]งบประกอบ1'!H8</f>
        <v>186997.30999999997</v>
      </c>
    </row>
    <row r="34" spans="1:4" ht="23.25">
      <c r="A34" s="22" t="s">
        <v>57</v>
      </c>
      <c r="B34" s="23"/>
      <c r="C34" s="24"/>
      <c r="D34" s="25">
        <f>C7</f>
        <v>65426.32</v>
      </c>
    </row>
    <row r="35" spans="1:4" ht="24" thickBot="1">
      <c r="A35" s="26" t="s">
        <v>58</v>
      </c>
      <c r="B35" s="27"/>
      <c r="C35" s="28">
        <f>SUM(C6:C34)</f>
        <v>21566470.43</v>
      </c>
      <c r="D35" s="28">
        <f>SUM(D6:D34)</f>
        <v>21566470.43</v>
      </c>
    </row>
    <row r="36" ht="22.5" thickTop="1"/>
    <row r="37" spans="3:4" ht="21.75">
      <c r="C37" s="16"/>
      <c r="D37" s="16"/>
    </row>
    <row r="38" spans="3:4" ht="21.75">
      <c r="C38" s="16"/>
      <c r="D38" s="16"/>
    </row>
  </sheetData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84" right="0.36" top="0.75" bottom="0.32" header="0.2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7">
      <selection activeCell="G23" sqref="G23"/>
    </sheetView>
  </sheetViews>
  <sheetFormatPr defaultColWidth="9.140625" defaultRowHeight="21.75"/>
  <cols>
    <col min="1" max="1" width="53.421875" style="0" customWidth="1"/>
    <col min="3" max="3" width="16.57421875" style="0" customWidth="1"/>
    <col min="4" max="4" width="17.00390625" style="0" customWidth="1"/>
    <col min="5" max="5" width="13.57421875" style="0" bestFit="1" customWidth="1"/>
  </cols>
  <sheetData>
    <row r="1" spans="1:4" ht="23.25">
      <c r="A1" s="1" t="s">
        <v>0</v>
      </c>
      <c r="B1" s="1"/>
      <c r="C1" s="1"/>
      <c r="D1" s="1"/>
    </row>
    <row r="2" spans="1:4" ht="23.25">
      <c r="A2" s="1" t="s">
        <v>1</v>
      </c>
      <c r="B2" s="1"/>
      <c r="C2" s="1"/>
      <c r="D2" s="1"/>
    </row>
    <row r="3" spans="1:4" ht="23.25">
      <c r="A3" s="1" t="s">
        <v>69</v>
      </c>
      <c r="B3" s="1"/>
      <c r="C3" s="1"/>
      <c r="D3" s="1"/>
    </row>
    <row r="4" spans="1:4" ht="21.75">
      <c r="A4" s="2" t="s">
        <v>3</v>
      </c>
      <c r="B4" s="3" t="s">
        <v>4</v>
      </c>
      <c r="C4" s="2" t="s">
        <v>5</v>
      </c>
      <c r="D4" s="2" t="s">
        <v>6</v>
      </c>
    </row>
    <row r="5" spans="1:4" ht="13.5" customHeight="1">
      <c r="A5" s="5"/>
      <c r="B5" s="6"/>
      <c r="C5" s="29"/>
      <c r="D5" s="29"/>
    </row>
    <row r="6" spans="1:4" ht="23.25">
      <c r="A6" s="8" t="s">
        <v>7</v>
      </c>
      <c r="B6" s="9" t="s">
        <v>8</v>
      </c>
      <c r="C6" s="10">
        <v>0</v>
      </c>
      <c r="D6" s="11"/>
    </row>
    <row r="7" spans="1:4" ht="23.25">
      <c r="A7" s="12" t="s">
        <v>9</v>
      </c>
      <c r="B7" s="13" t="s">
        <v>10</v>
      </c>
      <c r="C7" s="14">
        <v>100594.67</v>
      </c>
      <c r="D7" s="15"/>
    </row>
    <row r="8" spans="1:4" ht="23.25">
      <c r="A8" s="12" t="s">
        <v>11</v>
      </c>
      <c r="B8" s="13" t="s">
        <v>12</v>
      </c>
      <c r="C8" s="14">
        <v>1804116.14</v>
      </c>
      <c r="D8" s="15"/>
    </row>
    <row r="9" spans="1:4" ht="23.25">
      <c r="A9" s="12" t="s">
        <v>13</v>
      </c>
      <c r="B9" s="13" t="s">
        <v>10</v>
      </c>
      <c r="C9" s="14">
        <v>7669047.24</v>
      </c>
      <c r="D9" s="15"/>
    </row>
    <row r="10" spans="1:5" ht="23.25">
      <c r="A10" s="12" t="s">
        <v>14</v>
      </c>
      <c r="B10" s="13" t="s">
        <v>12</v>
      </c>
      <c r="C10" s="14">
        <v>2618750</v>
      </c>
      <c r="D10" s="15"/>
      <c r="E10" s="16"/>
    </row>
    <row r="11" spans="1:5" ht="23.25">
      <c r="A11" s="12" t="s">
        <v>15</v>
      </c>
      <c r="B11" s="13" t="s">
        <v>10</v>
      </c>
      <c r="C11" s="14">
        <v>1807882.56</v>
      </c>
      <c r="D11" s="15"/>
      <c r="E11" s="16"/>
    </row>
    <row r="12" spans="1:5" ht="23.25">
      <c r="A12" s="12" t="s">
        <v>16</v>
      </c>
      <c r="B12" s="13" t="s">
        <v>10</v>
      </c>
      <c r="C12" s="14"/>
      <c r="D12" s="15"/>
      <c r="E12" s="16"/>
    </row>
    <row r="13" spans="1:4" ht="23.25">
      <c r="A13" s="12" t="s">
        <v>17</v>
      </c>
      <c r="B13" s="13" t="s">
        <v>18</v>
      </c>
      <c r="C13" s="14">
        <v>0</v>
      </c>
      <c r="D13" s="15"/>
    </row>
    <row r="14" spans="1:4" ht="23.25">
      <c r="A14" s="12" t="s">
        <v>19</v>
      </c>
      <c r="B14" s="13" t="s">
        <v>20</v>
      </c>
      <c r="C14" s="14"/>
      <c r="D14" s="15"/>
    </row>
    <row r="15" spans="1:4" ht="23.25">
      <c r="A15" s="12" t="s">
        <v>21</v>
      </c>
      <c r="B15" s="13" t="s">
        <v>22</v>
      </c>
      <c r="C15" s="14">
        <v>281563.5</v>
      </c>
      <c r="D15" s="15"/>
    </row>
    <row r="16" spans="1:4" ht="23.25">
      <c r="A16" s="12" t="s">
        <v>23</v>
      </c>
      <c r="B16" s="13" t="s">
        <v>24</v>
      </c>
      <c r="C16" s="14">
        <v>18355</v>
      </c>
      <c r="D16" s="15"/>
    </row>
    <row r="17" spans="1:4" ht="23.25">
      <c r="A17" s="12" t="s">
        <v>25</v>
      </c>
      <c r="B17" s="13" t="s">
        <v>26</v>
      </c>
      <c r="C17" s="14">
        <v>1263010</v>
      </c>
      <c r="D17" s="15"/>
    </row>
    <row r="18" spans="1:4" ht="23.25">
      <c r="A18" s="12" t="s">
        <v>27</v>
      </c>
      <c r="B18" s="13" t="s">
        <v>28</v>
      </c>
      <c r="C18" s="14">
        <v>537780</v>
      </c>
      <c r="D18" s="15"/>
    </row>
    <row r="19" spans="1:4" ht="23.25">
      <c r="A19" s="17" t="s">
        <v>29</v>
      </c>
      <c r="B19" s="18" t="s">
        <v>30</v>
      </c>
      <c r="C19" s="14">
        <v>988454</v>
      </c>
      <c r="D19" s="15"/>
    </row>
    <row r="20" spans="1:4" ht="23.25">
      <c r="A20" s="12" t="s">
        <v>31</v>
      </c>
      <c r="B20" s="13" t="s">
        <v>32</v>
      </c>
      <c r="C20" s="14">
        <v>1915452.08</v>
      </c>
      <c r="D20" s="15"/>
    </row>
    <row r="21" spans="1:5" ht="23.25">
      <c r="A21" s="12" t="s">
        <v>33</v>
      </c>
      <c r="B21" s="13" t="s">
        <v>34</v>
      </c>
      <c r="C21" s="14">
        <v>512548.66</v>
      </c>
      <c r="D21" s="15"/>
      <c r="E21" s="16"/>
    </row>
    <row r="22" spans="1:4" ht="23.25">
      <c r="A22" s="12" t="s">
        <v>35</v>
      </c>
      <c r="B22" s="13" t="s">
        <v>36</v>
      </c>
      <c r="C22" s="14">
        <v>114282.67</v>
      </c>
      <c r="D22" s="15"/>
    </row>
    <row r="23" spans="1:4" ht="23.25">
      <c r="A23" s="12" t="s">
        <v>41</v>
      </c>
      <c r="B23" s="13" t="s">
        <v>42</v>
      </c>
      <c r="C23" s="20">
        <v>1089580</v>
      </c>
      <c r="D23" s="15"/>
    </row>
    <row r="24" spans="1:4" ht="23.25">
      <c r="A24" s="12" t="s">
        <v>37</v>
      </c>
      <c r="B24" s="13" t="s">
        <v>38</v>
      </c>
      <c r="C24" s="19">
        <v>322740</v>
      </c>
      <c r="D24" s="15"/>
    </row>
    <row r="25" spans="1:4" ht="23.25">
      <c r="A25" s="12" t="s">
        <v>39</v>
      </c>
      <c r="B25" s="13" t="s">
        <v>40</v>
      </c>
      <c r="C25" s="19">
        <v>2179700</v>
      </c>
      <c r="D25" s="15"/>
    </row>
    <row r="26" spans="1:4" ht="23.25">
      <c r="A26" s="12" t="s">
        <v>65</v>
      </c>
      <c r="B26" s="13" t="s">
        <v>66</v>
      </c>
      <c r="C26" s="20">
        <v>18560</v>
      </c>
      <c r="D26" s="15"/>
    </row>
    <row r="27" spans="1:4" ht="23.25">
      <c r="A27" s="12" t="s">
        <v>43</v>
      </c>
      <c r="B27" s="13" t="s">
        <v>44</v>
      </c>
      <c r="C27" s="14"/>
      <c r="D27" s="15"/>
    </row>
    <row r="28" spans="1:4" ht="23.25">
      <c r="A28" s="12" t="s">
        <v>68</v>
      </c>
      <c r="B28" s="30"/>
      <c r="C28" s="14"/>
      <c r="D28" s="15"/>
    </row>
    <row r="29" spans="1:4" ht="23.25">
      <c r="A29" s="12" t="s">
        <v>47</v>
      </c>
      <c r="B29" s="13" t="s">
        <v>48</v>
      </c>
      <c r="C29" s="14"/>
      <c r="D29" s="15">
        <v>5430797.16</v>
      </c>
    </row>
    <row r="30" spans="1:4" ht="23.25">
      <c r="A30" s="12" t="s">
        <v>49</v>
      </c>
      <c r="B30" s="13" t="s">
        <v>50</v>
      </c>
      <c r="C30" s="14"/>
      <c r="D30" s="15">
        <v>4156773.08</v>
      </c>
    </row>
    <row r="31" spans="1:4" ht="23.25">
      <c r="A31" s="12" t="s">
        <v>51</v>
      </c>
      <c r="B31" s="13" t="s">
        <v>52</v>
      </c>
      <c r="C31" s="21"/>
      <c r="D31" s="15">
        <v>428279.91</v>
      </c>
    </row>
    <row r="32" spans="1:4" ht="23.25">
      <c r="A32" s="12" t="s">
        <v>53</v>
      </c>
      <c r="B32" s="13" t="s">
        <v>54</v>
      </c>
      <c r="C32" s="14"/>
      <c r="D32" s="15">
        <v>12928123.88</v>
      </c>
    </row>
    <row r="33" spans="1:4" ht="23.25">
      <c r="A33" s="12" t="s">
        <v>55</v>
      </c>
      <c r="B33" s="13" t="s">
        <v>56</v>
      </c>
      <c r="C33" s="14"/>
      <c r="D33" s="15">
        <f>'[8]งบประกอบ1'!H8</f>
        <v>197847.82</v>
      </c>
    </row>
    <row r="34" spans="1:4" ht="23.25">
      <c r="A34" s="22" t="s">
        <v>57</v>
      </c>
      <c r="B34" s="23"/>
      <c r="C34" s="24"/>
      <c r="D34" s="25">
        <f>C7</f>
        <v>100594.67</v>
      </c>
    </row>
    <row r="35" spans="1:4" ht="24" thickBot="1">
      <c r="A35" s="26" t="s">
        <v>58</v>
      </c>
      <c r="B35" s="27"/>
      <c r="C35" s="28">
        <f>SUM(C6:C34)</f>
        <v>23242416.52</v>
      </c>
      <c r="D35" s="28">
        <f>SUM(D6:D34)</f>
        <v>23242416.520000003</v>
      </c>
    </row>
    <row r="36" ht="22.5" thickTop="1"/>
    <row r="37" spans="3:4" ht="21.75">
      <c r="C37" s="16"/>
      <c r="D37" s="16"/>
    </row>
    <row r="38" spans="3:4" ht="21.75">
      <c r="C38" s="16"/>
      <c r="D38" s="16"/>
    </row>
  </sheetData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84" right="0.36" top="0.75" bottom="0.32" header="0.2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2008-09-16T03:53:34Z</dcterms:created>
  <dcterms:modified xsi:type="dcterms:W3CDTF">2008-09-16T04:00:10Z</dcterms:modified>
  <cp:category/>
  <cp:version/>
  <cp:contentType/>
  <cp:contentStatus/>
</cp:coreProperties>
</file>